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ata3\users3\mallahrakha\My Documents\FSI Training Course Materials\JVI\"/>
    </mc:Choice>
  </mc:AlternateContent>
  <xr:revisionPtr revIDLastSave="0" documentId="14_{E8E18DCD-0F3B-4A11-A19A-09B0FE15588C}" xr6:coauthVersionLast="45" xr6:coauthVersionMax="45" xr10:uidLastSave="{00000000-0000-0000-0000-000000000000}"/>
  <bookViews>
    <workbookView xWindow="28690" yWindow="-110" windowWidth="38620" windowHeight="15820" tabRatio="642" xr2:uid="{08007CB2-ACDD-491F-B75C-CF835DCE06F9}"/>
  </bookViews>
  <sheets>
    <sheet name="FSD" sheetId="25" r:id="rId1"/>
    <sheet name="5.1 DT" sheetId="4" r:id="rId2"/>
    <sheet name="5.2. OFC_ MMF" sheetId="5" r:id="rId3"/>
    <sheet name="5.3 OFC_IC" sheetId="13" r:id="rId4"/>
    <sheet name="5.3.2 OFC_NLIC" sheetId="11" r:id="rId5"/>
    <sheet name="5.3.1 OFC_LIC" sheetId="6" r:id="rId6"/>
    <sheet name="5.4 OFC_PF" sheetId="7" r:id="rId7"/>
    <sheet name="5.5 OFC" sheetId="17" r:id="rId8"/>
    <sheet name="5.6 NFC" sheetId="8" r:id="rId9"/>
    <sheet name="5.7 HH" sheetId="9" r:id="rId10"/>
    <sheet name="5.8 Real Estate Prices" sheetId="14" r:id="rId11"/>
    <sheet name="6.0 CDM" sheetId="23" r:id="rId12"/>
  </sheets>
  <externalReferences>
    <externalReference r:id="rId13"/>
    <externalReference r:id="rId14"/>
    <externalReference r:id="rId15"/>
  </externalReferences>
  <definedNames>
    <definedName name="_Toc523381328" localSheetId="1">'5.1 DT'!$B$2</definedName>
    <definedName name="_Toc523381329" localSheetId="1">'5.2. OFC_ MMF'!$B$2</definedName>
    <definedName name="_Toc523381330" localSheetId="1">'5.3.1 OFC_LIC'!$B$2</definedName>
    <definedName name="_Toc523381331" localSheetId="1">'5.4 OFC_PF'!$B$2</definedName>
    <definedName name="_Toc523381332" localSheetId="1">'5.6 NFC'!$B$2</definedName>
    <definedName name="_Toc523381333" localSheetId="1">'5.7 HH'!$B$2</definedName>
    <definedName name="FrequencyList">'[1]Report Form'!$D$4:$D$20</definedName>
    <definedName name="PeriodList">'[1]Report Form'!$B$4:$B$34</definedName>
    <definedName name="_xlnm.Print_Area" localSheetId="1">'5.1 DT'!$A$1:$J$135</definedName>
    <definedName name="_xlnm.Print_Area" localSheetId="3">'5.3 OFC_IC'!$A$1:$K$105</definedName>
    <definedName name="_xlnm.Print_Area" localSheetId="7">'5.5 OFC'!$A$1:$J$24</definedName>
    <definedName name="_xlnm.Print_Area" localSheetId="10">'5.8 Real Estate Prices'!$A$1:$K$18</definedName>
    <definedName name="_xlnm.Print_Area" localSheetId="11">'6.0 CDM'!$A$1:$J$79</definedName>
    <definedName name="_xlnm.Print_Area" localSheetId="0">FSD!$A$1:$J$227</definedName>
    <definedName name="Reporting_Country_Code">'[1]Report Form'!$M$2</definedName>
    <definedName name="Reporting_Country_Name">'[1]Report Form'!$M$3</definedName>
    <definedName name="Reporting_Currency_Code">'[2]Report Form'!$M$5</definedName>
    <definedName name="Reporting_Currency_Name">'[1]Report Form'!$M$6</definedName>
    <definedName name="Reporting_Scale_Name">'[1]Report Form'!$M$7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25" l="1"/>
  <c r="I105" i="25"/>
  <c r="J105" i="25"/>
  <c r="H106" i="25"/>
  <c r="I106" i="25"/>
  <c r="J106" i="25"/>
  <c r="G106" i="25"/>
  <c r="G105" i="25"/>
  <c r="H102" i="25"/>
  <c r="I102" i="25"/>
  <c r="J102" i="25"/>
  <c r="H103" i="25"/>
  <c r="I103" i="25"/>
  <c r="J103" i="25"/>
  <c r="G103" i="25"/>
  <c r="G102" i="25"/>
  <c r="J101" i="25" l="1"/>
  <c r="I104" i="25"/>
  <c r="I101" i="25"/>
  <c r="J104" i="25"/>
  <c r="H101" i="25"/>
  <c r="H104" i="25"/>
  <c r="G104" i="25"/>
  <c r="G101" i="25"/>
  <c r="K12" i="14"/>
  <c r="J12" i="14"/>
  <c r="I12" i="14"/>
  <c r="H12" i="14"/>
  <c r="J9" i="9"/>
  <c r="I9" i="9"/>
  <c r="H9" i="9"/>
  <c r="G9" i="9"/>
  <c r="J9" i="8"/>
  <c r="I9" i="8"/>
  <c r="H9" i="8"/>
  <c r="G9" i="8"/>
  <c r="J9" i="17"/>
  <c r="I9" i="17"/>
  <c r="H9" i="17"/>
  <c r="G9" i="17"/>
  <c r="J9" i="7"/>
  <c r="I9" i="7"/>
  <c r="H9" i="7"/>
  <c r="G9" i="7"/>
  <c r="J9" i="6"/>
  <c r="I9" i="6"/>
  <c r="H9" i="6"/>
  <c r="G9" i="6"/>
  <c r="J9" i="11"/>
  <c r="I9" i="11"/>
  <c r="H9" i="11"/>
  <c r="G9" i="11"/>
  <c r="J9" i="13"/>
  <c r="I9" i="13"/>
  <c r="H9" i="13"/>
  <c r="G9" i="13"/>
  <c r="J9" i="5"/>
  <c r="I9" i="5"/>
  <c r="H9" i="5"/>
  <c r="G9" i="5"/>
  <c r="J11" i="25"/>
  <c r="I11" i="25"/>
  <c r="H11" i="25"/>
  <c r="G11" i="25"/>
  <c r="J9" i="4"/>
  <c r="I9" i="4"/>
  <c r="H9" i="4"/>
  <c r="G9" i="4"/>
  <c r="J43" i="8"/>
  <c r="J38" i="8" s="1"/>
  <c r="J47" i="8" s="1"/>
  <c r="I43" i="8"/>
  <c r="I38" i="8" s="1"/>
  <c r="I47" i="8" s="1"/>
  <c r="H43" i="8"/>
  <c r="H38" i="8" s="1"/>
  <c r="H47" i="8" s="1"/>
  <c r="G43" i="8"/>
  <c r="G38" i="8" s="1"/>
  <c r="G47" i="8" s="1"/>
  <c r="J31" i="8"/>
  <c r="I31" i="8"/>
  <c r="H31" i="8"/>
  <c r="G31" i="8"/>
  <c r="J25" i="8"/>
  <c r="I25" i="8"/>
  <c r="H25" i="8"/>
  <c r="G25" i="8"/>
  <c r="J19" i="8"/>
  <c r="J21" i="8" s="1"/>
  <c r="I19" i="8"/>
  <c r="I21" i="8" s="1"/>
  <c r="H19" i="8"/>
  <c r="H21" i="8" s="1"/>
  <c r="J13" i="8"/>
  <c r="I13" i="8"/>
  <c r="H13" i="8"/>
  <c r="G13" i="8"/>
  <c r="G17" i="8" s="1"/>
  <c r="J99" i="4"/>
  <c r="I99" i="4"/>
  <c r="H99" i="4"/>
  <c r="G99" i="4"/>
  <c r="J82" i="4"/>
  <c r="I82" i="4"/>
  <c r="H82" i="4"/>
  <c r="G82" i="4"/>
  <c r="J60" i="4"/>
  <c r="J58" i="4" s="1"/>
  <c r="J67" i="4" s="1"/>
  <c r="J57" i="4" s="1"/>
  <c r="J71" i="4" s="1"/>
  <c r="I60" i="4"/>
  <c r="I58" i="4" s="1"/>
  <c r="I67" i="4" s="1"/>
  <c r="I57" i="4" s="1"/>
  <c r="I71" i="4" s="1"/>
  <c r="H60" i="4"/>
  <c r="H58" i="4" s="1"/>
  <c r="H67" i="4" s="1"/>
  <c r="H57" i="4" s="1"/>
  <c r="H71" i="4" s="1"/>
  <c r="G60" i="4"/>
  <c r="G58" i="4" s="1"/>
  <c r="G67" i="4" s="1"/>
  <c r="G57" i="4" s="1"/>
  <c r="G71" i="4" s="1"/>
  <c r="J45" i="4"/>
  <c r="I45" i="4"/>
  <c r="I41" i="4" s="1"/>
  <c r="I40" i="4" s="1"/>
  <c r="I38" i="4" s="1"/>
  <c r="I36" i="4" s="1"/>
  <c r="H45" i="4"/>
  <c r="G45" i="4"/>
  <c r="J42" i="4"/>
  <c r="I42" i="4"/>
  <c r="H42" i="4"/>
  <c r="G42" i="4"/>
  <c r="J15" i="4"/>
  <c r="J21" i="4" s="1"/>
  <c r="J28" i="4" s="1"/>
  <c r="J30" i="4" s="1"/>
  <c r="J33" i="4" s="1"/>
  <c r="I15" i="4"/>
  <c r="I21" i="4" s="1"/>
  <c r="I28" i="4" s="1"/>
  <c r="I30" i="4" s="1"/>
  <c r="I33" i="4" s="1"/>
  <c r="H15" i="4"/>
  <c r="H21" i="4" s="1"/>
  <c r="H28" i="4" s="1"/>
  <c r="H30" i="4" s="1"/>
  <c r="H33" i="4" s="1"/>
  <c r="G15" i="4"/>
  <c r="G21" i="4" s="1"/>
  <c r="G28" i="4" s="1"/>
  <c r="G30" i="4" s="1"/>
  <c r="G33" i="4" s="1"/>
  <c r="J24" i="8" l="1"/>
  <c r="H24" i="8"/>
  <c r="G19" i="8"/>
  <c r="G21" i="8" s="1"/>
  <c r="G24" i="8"/>
  <c r="I24" i="8"/>
  <c r="H41" i="4"/>
  <c r="H40" i="4" s="1"/>
  <c r="H38" i="4" s="1"/>
  <c r="H36" i="4" s="1"/>
  <c r="J41" i="4"/>
  <c r="J40" i="4" s="1"/>
  <c r="J38" i="4" s="1"/>
  <c r="J36" i="4" s="1"/>
  <c r="G41" i="4"/>
  <c r="G40" i="4" s="1"/>
  <c r="G38" i="4" s="1"/>
  <c r="G36" i="4" s="1"/>
  <c r="I14" i="14"/>
  <c r="J14" i="14"/>
  <c r="K14" i="14"/>
  <c r="I15" i="14"/>
  <c r="J15" i="14"/>
  <c r="K15" i="14"/>
  <c r="H220" i="25" l="1"/>
  <c r="I220" i="25"/>
  <c r="J220" i="25"/>
  <c r="G11" i="17"/>
  <c r="H32" i="9"/>
  <c r="I32" i="9"/>
  <c r="J32" i="9"/>
  <c r="G32" i="9"/>
  <c r="H36" i="9"/>
  <c r="I36" i="9"/>
  <c r="J36" i="9"/>
  <c r="G36" i="9"/>
  <c r="H31" i="9"/>
  <c r="I31" i="9"/>
  <c r="J31" i="9"/>
  <c r="G31" i="9"/>
  <c r="G12" i="9"/>
  <c r="H12" i="9"/>
  <c r="I12" i="9"/>
  <c r="J12" i="9"/>
  <c r="G13" i="9"/>
  <c r="H13" i="9"/>
  <c r="I13" i="9"/>
  <c r="J13" i="9"/>
  <c r="G14" i="9"/>
  <c r="H14" i="9"/>
  <c r="I14" i="9"/>
  <c r="J14" i="9"/>
  <c r="G15" i="9"/>
  <c r="H15" i="9"/>
  <c r="I15" i="9"/>
  <c r="J15" i="9"/>
  <c r="G16" i="9"/>
  <c r="H16" i="9"/>
  <c r="I16" i="9"/>
  <c r="J16" i="9"/>
  <c r="G22" i="9"/>
  <c r="H22" i="9"/>
  <c r="I22" i="9"/>
  <c r="J22" i="9"/>
  <c r="G24" i="9"/>
  <c r="H24" i="9"/>
  <c r="I24" i="9"/>
  <c r="J24" i="9"/>
  <c r="G26" i="9"/>
  <c r="H26" i="9"/>
  <c r="I26" i="9"/>
  <c r="J26" i="9"/>
  <c r="G27" i="9"/>
  <c r="H27" i="9"/>
  <c r="I27" i="9"/>
  <c r="J27" i="9"/>
  <c r="G29" i="9"/>
  <c r="H29" i="9"/>
  <c r="I29" i="9"/>
  <c r="J29" i="9"/>
  <c r="G33" i="9"/>
  <c r="H33" i="9"/>
  <c r="I33" i="9"/>
  <c r="J33" i="9"/>
  <c r="H22" i="17"/>
  <c r="I22" i="17"/>
  <c r="J22" i="17"/>
  <c r="G22" i="17"/>
  <c r="H11" i="17"/>
  <c r="I11" i="17"/>
  <c r="J11" i="17"/>
  <c r="H13" i="17"/>
  <c r="I13" i="17"/>
  <c r="J13" i="17"/>
  <c r="G13" i="17"/>
  <c r="H21" i="9" l="1"/>
  <c r="G21" i="9"/>
  <c r="J21" i="9"/>
  <c r="I21" i="9"/>
  <c r="H14" i="14"/>
  <c r="H15" i="14"/>
  <c r="H43" i="9" l="1"/>
  <c r="I43" i="9"/>
  <c r="J43" i="9"/>
  <c r="G43" i="9"/>
  <c r="H42" i="9" l="1"/>
  <c r="I42" i="9"/>
  <c r="J42" i="9"/>
  <c r="G42" i="9"/>
  <c r="H131" i="25" l="1"/>
  <c r="I131" i="25"/>
  <c r="J131" i="25"/>
  <c r="H133" i="25"/>
  <c r="I133" i="25"/>
  <c r="J133" i="25"/>
  <c r="H135" i="25"/>
  <c r="I135" i="25"/>
  <c r="J135" i="25"/>
  <c r="H137" i="25"/>
  <c r="I137" i="25"/>
  <c r="J137" i="25"/>
  <c r="H138" i="25"/>
  <c r="I138" i="25"/>
  <c r="J138" i="25"/>
  <c r="G138" i="25"/>
  <c r="G137" i="25"/>
  <c r="G135" i="25"/>
  <c r="G133" i="25"/>
  <c r="G131" i="25"/>
  <c r="H127" i="25"/>
  <c r="I127" i="25"/>
  <c r="J127" i="25"/>
  <c r="G127" i="25"/>
  <c r="I130" i="25" l="1"/>
  <c r="J130" i="25"/>
  <c r="H136" i="25"/>
  <c r="J136" i="25"/>
  <c r="I136" i="25"/>
  <c r="J134" i="25"/>
  <c r="I134" i="25"/>
  <c r="J132" i="25"/>
  <c r="H134" i="25"/>
  <c r="I132" i="25"/>
  <c r="H132" i="25"/>
  <c r="H130" i="25"/>
  <c r="H125" i="25" l="1"/>
  <c r="H123" i="25"/>
  <c r="H121" i="25"/>
  <c r="H128" i="25"/>
  <c r="G128" i="25"/>
  <c r="G125" i="25"/>
  <c r="G123" i="25"/>
  <c r="G121" i="25"/>
  <c r="J121" i="25"/>
  <c r="J128" i="25"/>
  <c r="J125" i="25"/>
  <c r="J123" i="25"/>
  <c r="I125" i="25"/>
  <c r="I123" i="25"/>
  <c r="I128" i="25"/>
  <c r="I121" i="25"/>
  <c r="I126" i="25" l="1"/>
  <c r="H122" i="25"/>
  <c r="H126" i="25"/>
  <c r="H124" i="25"/>
  <c r="I124" i="25"/>
  <c r="I122" i="25"/>
  <c r="J122" i="25"/>
  <c r="J126" i="25"/>
  <c r="J124" i="25"/>
  <c r="I131" i="4" l="1"/>
  <c r="J131" i="4"/>
  <c r="H131" i="4" l="1"/>
  <c r="I130" i="4"/>
  <c r="H130" i="4"/>
  <c r="J41" i="9"/>
  <c r="I41" i="9"/>
  <c r="H41" i="9"/>
  <c r="G41" i="9"/>
  <c r="J25" i="9"/>
  <c r="I25" i="9"/>
  <c r="G25" i="9"/>
  <c r="J17" i="9"/>
  <c r="I17" i="9"/>
  <c r="H17" i="9"/>
  <c r="G17" i="9"/>
  <c r="I132" i="4" l="1"/>
  <c r="I35" i="9"/>
  <c r="G35" i="9"/>
  <c r="H35" i="9"/>
  <c r="J35" i="9"/>
  <c r="H25" i="9"/>
  <c r="H20" i="9" s="1"/>
  <c r="H37" i="9" s="1"/>
  <c r="J132" i="4"/>
  <c r="J130" i="4"/>
  <c r="H132" i="4"/>
  <c r="I214" i="25"/>
  <c r="I215" i="25"/>
  <c r="J52" i="9"/>
  <c r="H205" i="25"/>
  <c r="H202" i="25"/>
  <c r="H204" i="25"/>
  <c r="H207" i="25"/>
  <c r="H201" i="25"/>
  <c r="H208" i="25"/>
  <c r="H196" i="25"/>
  <c r="H192" i="25"/>
  <c r="H195" i="25"/>
  <c r="H193" i="25"/>
  <c r="I205" i="25"/>
  <c r="I202" i="25"/>
  <c r="I204" i="25"/>
  <c r="I207" i="25"/>
  <c r="I208" i="25"/>
  <c r="I201" i="25"/>
  <c r="J201" i="25"/>
  <c r="J205" i="25"/>
  <c r="J202" i="25"/>
  <c r="J204" i="25"/>
  <c r="J208" i="25"/>
  <c r="J207" i="25"/>
  <c r="G193" i="25"/>
  <c r="G192" i="25"/>
  <c r="G195" i="25"/>
  <c r="G196" i="25"/>
  <c r="G205" i="25"/>
  <c r="G201" i="25"/>
  <c r="G204" i="25"/>
  <c r="G202" i="25"/>
  <c r="G207" i="25"/>
  <c r="G208" i="25"/>
  <c r="J195" i="25"/>
  <c r="J193" i="25"/>
  <c r="J196" i="25"/>
  <c r="J192" i="25"/>
  <c r="I196" i="25"/>
  <c r="I192" i="25"/>
  <c r="I195" i="25"/>
  <c r="I193" i="25"/>
  <c r="H52" i="9"/>
  <c r="I52" i="9"/>
  <c r="I20" i="9"/>
  <c r="I37" i="9" s="1"/>
  <c r="G20" i="9"/>
  <c r="G37" i="9" s="1"/>
  <c r="J20" i="9"/>
  <c r="J37" i="9" s="1"/>
  <c r="G211" i="25" l="1"/>
  <c r="G212" i="25"/>
  <c r="G218" i="25"/>
  <c r="H5" i="8"/>
  <c r="H70" i="8"/>
  <c r="I70" i="8"/>
  <c r="I191" i="25"/>
  <c r="G217" i="25"/>
  <c r="J212" i="25"/>
  <c r="J211" i="25"/>
  <c r="J217" i="25"/>
  <c r="J218" i="25"/>
  <c r="H211" i="25"/>
  <c r="H217" i="25"/>
  <c r="H212" i="25"/>
  <c r="H218" i="25"/>
  <c r="J214" i="25"/>
  <c r="J215" i="25"/>
  <c r="I211" i="25"/>
  <c r="I217" i="25"/>
  <c r="I212" i="25"/>
  <c r="I218" i="25"/>
  <c r="J54" i="9"/>
  <c r="G215" i="25"/>
  <c r="G214" i="25"/>
  <c r="H214" i="25"/>
  <c r="H215" i="25"/>
  <c r="J191" i="25"/>
  <c r="H191" i="25"/>
  <c r="J70" i="8"/>
  <c r="H199" i="25"/>
  <c r="H190" i="25"/>
  <c r="H198" i="25"/>
  <c r="H189" i="25"/>
  <c r="I199" i="25"/>
  <c r="I190" i="25"/>
  <c r="I189" i="25"/>
  <c r="I198" i="25"/>
  <c r="J198" i="25"/>
  <c r="J189" i="25"/>
  <c r="J199" i="25"/>
  <c r="J190" i="25"/>
  <c r="G190" i="25"/>
  <c r="G199" i="25"/>
  <c r="G189" i="25"/>
  <c r="G198" i="25"/>
  <c r="H54" i="9"/>
  <c r="I54" i="9"/>
  <c r="I55" i="9" l="1"/>
  <c r="G213" i="25"/>
  <c r="J55" i="9"/>
  <c r="G188" i="25"/>
  <c r="H55" i="9"/>
  <c r="H68" i="8"/>
  <c r="J68" i="8"/>
  <c r="I68" i="8"/>
  <c r="I23" i="25"/>
  <c r="H17" i="25"/>
  <c r="J17" i="25"/>
  <c r="J18" i="25"/>
  <c r="H23" i="25"/>
  <c r="J23" i="25"/>
  <c r="H24" i="25"/>
  <c r="J24" i="25"/>
  <c r="H38" i="25"/>
  <c r="I38" i="25"/>
  <c r="J38" i="25"/>
  <c r="H39" i="25"/>
  <c r="I39" i="25"/>
  <c r="J39" i="25"/>
  <c r="H41" i="25"/>
  <c r="I41" i="25"/>
  <c r="J41" i="25"/>
  <c r="H42" i="25"/>
  <c r="I42" i="25"/>
  <c r="J42" i="25"/>
  <c r="H53" i="25"/>
  <c r="I53" i="25"/>
  <c r="J53" i="25"/>
  <c r="H54" i="25"/>
  <c r="I54" i="25"/>
  <c r="J54" i="25"/>
  <c r="H55" i="25"/>
  <c r="I55" i="25"/>
  <c r="J55" i="25"/>
  <c r="H56" i="25"/>
  <c r="I56" i="25"/>
  <c r="J56" i="25"/>
  <c r="H57" i="25"/>
  <c r="I57" i="25"/>
  <c r="J57" i="25"/>
  <c r="H59" i="25"/>
  <c r="I59" i="25"/>
  <c r="J59" i="25"/>
  <c r="H60" i="25"/>
  <c r="I60" i="25"/>
  <c r="J60" i="25"/>
  <c r="H64" i="25"/>
  <c r="I64" i="25"/>
  <c r="J64" i="25"/>
  <c r="H68" i="25"/>
  <c r="I68" i="25"/>
  <c r="J68" i="25"/>
  <c r="I69" i="25"/>
  <c r="J69" i="25"/>
  <c r="H73" i="25"/>
  <c r="I73" i="25"/>
  <c r="J73" i="25"/>
  <c r="H75" i="25"/>
  <c r="I75" i="25"/>
  <c r="J75" i="25"/>
  <c r="H79" i="25"/>
  <c r="I79" i="25"/>
  <c r="J79" i="25"/>
  <c r="H81" i="25"/>
  <c r="I81" i="25"/>
  <c r="J81" i="25"/>
  <c r="H83" i="25"/>
  <c r="I83" i="25"/>
  <c r="J83" i="25"/>
  <c r="H85" i="25"/>
  <c r="I85" i="25"/>
  <c r="J85" i="25"/>
  <c r="H87" i="25"/>
  <c r="I87" i="25"/>
  <c r="J87" i="25"/>
  <c r="H116" i="25"/>
  <c r="I116" i="25"/>
  <c r="J116" i="25"/>
  <c r="H142" i="25"/>
  <c r="I142" i="25"/>
  <c r="J142" i="25"/>
  <c r="H143" i="25"/>
  <c r="I143" i="25"/>
  <c r="J143" i="25"/>
  <c r="H144" i="25"/>
  <c r="I144" i="25"/>
  <c r="J144" i="25"/>
  <c r="H145" i="25"/>
  <c r="I145" i="25"/>
  <c r="J145" i="25"/>
  <c r="H146" i="25"/>
  <c r="I146" i="25"/>
  <c r="J146" i="25"/>
  <c r="H147" i="25"/>
  <c r="I147" i="25"/>
  <c r="J147" i="25"/>
  <c r="H148" i="25"/>
  <c r="I148" i="25"/>
  <c r="J148" i="25"/>
  <c r="H151" i="25"/>
  <c r="I151" i="25"/>
  <c r="J151" i="25"/>
  <c r="H152" i="25"/>
  <c r="I152" i="25"/>
  <c r="J152" i="25"/>
  <c r="H153" i="25"/>
  <c r="I153" i="25"/>
  <c r="J153" i="25"/>
  <c r="H157" i="25"/>
  <c r="I157" i="25"/>
  <c r="J157" i="25"/>
  <c r="H158" i="25"/>
  <c r="I158" i="25"/>
  <c r="J158" i="25"/>
  <c r="H160" i="25"/>
  <c r="I160" i="25"/>
  <c r="J160" i="25"/>
  <c r="H161" i="25"/>
  <c r="I161" i="25"/>
  <c r="J161" i="25"/>
  <c r="H163" i="25"/>
  <c r="I163" i="25"/>
  <c r="J163" i="25"/>
  <c r="H164" i="25"/>
  <c r="I164" i="25"/>
  <c r="J164" i="25"/>
  <c r="H166" i="25"/>
  <c r="I166" i="25"/>
  <c r="J166" i="25"/>
  <c r="H167" i="25"/>
  <c r="I167" i="25"/>
  <c r="J167" i="25"/>
  <c r="H169" i="25"/>
  <c r="I169" i="25"/>
  <c r="J169" i="25"/>
  <c r="H170" i="25"/>
  <c r="I170" i="25"/>
  <c r="J170" i="25"/>
  <c r="H172" i="25"/>
  <c r="I172" i="25"/>
  <c r="J172" i="25"/>
  <c r="H173" i="25"/>
  <c r="I173" i="25"/>
  <c r="J173" i="25"/>
  <c r="H175" i="25"/>
  <c r="I175" i="25"/>
  <c r="J175" i="25"/>
  <c r="H176" i="25"/>
  <c r="I176" i="25"/>
  <c r="J176" i="25"/>
  <c r="H178" i="25"/>
  <c r="I178" i="25"/>
  <c r="J178" i="25"/>
  <c r="H179" i="25"/>
  <c r="I179" i="25"/>
  <c r="J179" i="25"/>
  <c r="H182" i="25"/>
  <c r="I182" i="25"/>
  <c r="J182" i="25"/>
  <c r="H183" i="25"/>
  <c r="I183" i="25"/>
  <c r="J183" i="25"/>
  <c r="H185" i="25"/>
  <c r="I185" i="25"/>
  <c r="J185" i="25"/>
  <c r="H186" i="25"/>
  <c r="I186" i="25"/>
  <c r="J186" i="25"/>
  <c r="H188" i="25"/>
  <c r="I188" i="25"/>
  <c r="J188" i="25"/>
  <c r="H194" i="25"/>
  <c r="I194" i="25"/>
  <c r="J194" i="25"/>
  <c r="H197" i="25"/>
  <c r="I197" i="25"/>
  <c r="J197" i="25"/>
  <c r="H200" i="25"/>
  <c r="I200" i="25"/>
  <c r="J200" i="25"/>
  <c r="H203" i="25"/>
  <c r="I203" i="25"/>
  <c r="J203" i="25"/>
  <c r="H206" i="25"/>
  <c r="I206" i="25"/>
  <c r="J206" i="25"/>
  <c r="H210" i="25"/>
  <c r="I210" i="25"/>
  <c r="J210" i="25"/>
  <c r="H213" i="25"/>
  <c r="I213" i="25"/>
  <c r="J213" i="25"/>
  <c r="H216" i="25"/>
  <c r="I216" i="25"/>
  <c r="J216" i="25"/>
  <c r="H93" i="25"/>
  <c r="I93" i="25"/>
  <c r="J93" i="25"/>
  <c r="I35" i="25"/>
  <c r="J22" i="25" l="1"/>
  <c r="J67" i="25"/>
  <c r="I56" i="9"/>
  <c r="J56" i="9"/>
  <c r="H56" i="9"/>
  <c r="I181" i="25"/>
  <c r="H174" i="25"/>
  <c r="J156" i="25"/>
  <c r="H159" i="25"/>
  <c r="J181" i="25"/>
  <c r="J165" i="25"/>
  <c r="H171" i="25"/>
  <c r="J168" i="25"/>
  <c r="I184" i="25"/>
  <c r="H184" i="25"/>
  <c r="H141" i="25"/>
  <c r="I154" i="25"/>
  <c r="I171" i="25"/>
  <c r="I156" i="25"/>
  <c r="I177" i="25"/>
  <c r="J120" i="25"/>
  <c r="I168" i="25"/>
  <c r="H162" i="25"/>
  <c r="H168" i="25"/>
  <c r="H181" i="25"/>
  <c r="J177" i="25"/>
  <c r="J154" i="25"/>
  <c r="J141" i="25"/>
  <c r="H156" i="25"/>
  <c r="J174" i="25"/>
  <c r="H177" i="25"/>
  <c r="I141" i="25"/>
  <c r="I165" i="25"/>
  <c r="J162" i="25"/>
  <c r="J159" i="25"/>
  <c r="I120" i="25"/>
  <c r="H165" i="25"/>
  <c r="I162" i="25"/>
  <c r="I159" i="25"/>
  <c r="H154" i="25"/>
  <c r="H120" i="25"/>
  <c r="H36" i="25"/>
  <c r="H35" i="25"/>
  <c r="I32" i="25"/>
  <c r="I33" i="25"/>
  <c r="H32" i="25"/>
  <c r="H33" i="25"/>
  <c r="J100" i="25"/>
  <c r="J108" i="25"/>
  <c r="I36" i="25"/>
  <c r="I34" i="25" s="1"/>
  <c r="I108" i="25"/>
  <c r="I109" i="25"/>
  <c r="J35" i="25"/>
  <c r="J36" i="25"/>
  <c r="H109" i="25"/>
  <c r="J109" i="25"/>
  <c r="J32" i="25"/>
  <c r="J33" i="25"/>
  <c r="J37" i="25"/>
  <c r="H58" i="25"/>
  <c r="J40" i="25"/>
  <c r="I40" i="25"/>
  <c r="I37" i="25"/>
  <c r="H37" i="25"/>
  <c r="H77" i="25"/>
  <c r="H88" i="25" s="1"/>
  <c r="H78" i="25" s="1"/>
  <c r="H52" i="25"/>
  <c r="J52" i="25"/>
  <c r="I100" i="25"/>
  <c r="J99" i="25"/>
  <c r="I99" i="25"/>
  <c r="H99" i="25"/>
  <c r="H100" i="25"/>
  <c r="I52" i="25"/>
  <c r="J58" i="25"/>
  <c r="I58" i="25"/>
  <c r="I24" i="25"/>
  <c r="I22" i="25" s="1"/>
  <c r="I18" i="25"/>
  <c r="I17" i="25"/>
  <c r="J16" i="25"/>
  <c r="H22" i="25"/>
  <c r="H69" i="25"/>
  <c r="H18" i="25"/>
  <c r="J171" i="25"/>
  <c r="J184" i="25"/>
  <c r="I174" i="25"/>
  <c r="I77" i="25"/>
  <c r="J77" i="25"/>
  <c r="I67" i="25"/>
  <c r="H40" i="25"/>
  <c r="H16" i="25" l="1"/>
  <c r="H67" i="25"/>
  <c r="G131" i="4"/>
  <c r="J98" i="25"/>
  <c r="J34" i="25"/>
  <c r="G127" i="4"/>
  <c r="H34" i="25"/>
  <c r="J45" i="25"/>
  <c r="G130" i="4"/>
  <c r="J31" i="25"/>
  <c r="J107" i="25"/>
  <c r="I31" i="25"/>
  <c r="H29" i="25"/>
  <c r="H30" i="25"/>
  <c r="H111" i="25"/>
  <c r="H226" i="25"/>
  <c r="H223" i="25"/>
  <c r="H112" i="25"/>
  <c r="H222" i="25"/>
  <c r="H225" i="25"/>
  <c r="H108" i="25"/>
  <c r="H31" i="25"/>
  <c r="I127" i="4"/>
  <c r="J30" i="25"/>
  <c r="J111" i="25"/>
  <c r="J112" i="25"/>
  <c r="J29" i="25"/>
  <c r="J222" i="25"/>
  <c r="J225" i="25"/>
  <c r="J226" i="25"/>
  <c r="J223" i="25"/>
  <c r="I107" i="25"/>
  <c r="I30" i="25"/>
  <c r="I29" i="25"/>
  <c r="I111" i="25"/>
  <c r="I112" i="25"/>
  <c r="I226" i="25"/>
  <c r="I225" i="25"/>
  <c r="I223" i="25"/>
  <c r="I222" i="25"/>
  <c r="I16" i="25"/>
  <c r="J115" i="25"/>
  <c r="J114" i="25"/>
  <c r="H74" i="25"/>
  <c r="H72" i="25"/>
  <c r="H82" i="25"/>
  <c r="H76" i="25"/>
  <c r="H86" i="25"/>
  <c r="H84" i="25"/>
  <c r="H80" i="25"/>
  <c r="I98" i="25"/>
  <c r="H98" i="25"/>
  <c r="J63" i="25"/>
  <c r="J21" i="25"/>
  <c r="J94" i="25"/>
  <c r="J14" i="25"/>
  <c r="J20" i="25"/>
  <c r="J15" i="25"/>
  <c r="J62" i="25"/>
  <c r="I88" i="25"/>
  <c r="J88" i="25"/>
  <c r="H107" i="25" l="1"/>
  <c r="J92" i="25"/>
  <c r="J89" i="25"/>
  <c r="G128" i="4"/>
  <c r="J44" i="25"/>
  <c r="H224" i="25"/>
  <c r="H44" i="25"/>
  <c r="H97" i="25"/>
  <c r="H96" i="25"/>
  <c r="H48" i="25"/>
  <c r="H47" i="25"/>
  <c r="H45" i="25"/>
  <c r="J97" i="25"/>
  <c r="J48" i="25"/>
  <c r="J96" i="25"/>
  <c r="J47" i="25"/>
  <c r="J127" i="4"/>
  <c r="H127" i="4"/>
  <c r="I221" i="25"/>
  <c r="J28" i="25"/>
  <c r="I28" i="25"/>
  <c r="H110" i="25"/>
  <c r="J50" i="25"/>
  <c r="J27" i="25"/>
  <c r="J51" i="25"/>
  <c r="J26" i="25"/>
  <c r="I50" i="25"/>
  <c r="I27" i="25"/>
  <c r="I51" i="25"/>
  <c r="I26" i="25"/>
  <c r="H28" i="25"/>
  <c r="J224" i="25"/>
  <c r="H50" i="25"/>
  <c r="H51" i="25"/>
  <c r="H26" i="25"/>
  <c r="H27" i="25"/>
  <c r="I224" i="25"/>
  <c r="J221" i="25"/>
  <c r="I44" i="25"/>
  <c r="I96" i="25"/>
  <c r="I47" i="25"/>
  <c r="I97" i="25"/>
  <c r="I45" i="25"/>
  <c r="I48" i="25"/>
  <c r="H221" i="25"/>
  <c r="J113" i="25"/>
  <c r="I110" i="25"/>
  <c r="J110" i="25"/>
  <c r="J76" i="25"/>
  <c r="J72" i="25"/>
  <c r="J74" i="25"/>
  <c r="I74" i="25"/>
  <c r="I72" i="25"/>
  <c r="I76" i="25"/>
  <c r="J86" i="25"/>
  <c r="J82" i="25"/>
  <c r="J80" i="25"/>
  <c r="J84" i="25"/>
  <c r="J78" i="25"/>
  <c r="I80" i="25"/>
  <c r="I82" i="25"/>
  <c r="I86" i="25"/>
  <c r="I78" i="25"/>
  <c r="I84" i="25"/>
  <c r="J61" i="25"/>
  <c r="J19" i="25"/>
  <c r="J13" i="25"/>
  <c r="J43" i="25" l="1"/>
  <c r="G132" i="4"/>
  <c r="H95" i="25"/>
  <c r="J46" i="25"/>
  <c r="H46" i="25"/>
  <c r="H128" i="4"/>
  <c r="J128" i="4"/>
  <c r="H43" i="25"/>
  <c r="J95" i="25"/>
  <c r="I43" i="25"/>
  <c r="I49" i="25"/>
  <c r="H25" i="25"/>
  <c r="I46" i="25"/>
  <c r="I25" i="25"/>
  <c r="J49" i="25"/>
  <c r="H49" i="25"/>
  <c r="I95" i="25"/>
  <c r="J25" i="25"/>
  <c r="I128" i="4" l="1"/>
  <c r="G54" i="6" l="1"/>
  <c r="G49" i="6" s="1"/>
  <c r="G116" i="25"/>
  <c r="G148" i="25"/>
  <c r="G147" i="25"/>
  <c r="G146" i="25"/>
  <c r="G145" i="25"/>
  <c r="G144" i="25"/>
  <c r="G143" i="25"/>
  <c r="G142" i="25"/>
  <c r="G120" i="25" l="1"/>
  <c r="G141" i="25"/>
  <c r="G130" i="25"/>
  <c r="G153" i="25"/>
  <c r="G152" i="25"/>
  <c r="G151" i="25"/>
  <c r="G87" i="25"/>
  <c r="G85" i="25"/>
  <c r="G83" i="25"/>
  <c r="G81" i="25"/>
  <c r="G79" i="25"/>
  <c r="G75" i="25"/>
  <c r="G73" i="25"/>
  <c r="G154" i="25" l="1"/>
  <c r="G77" i="25"/>
  <c r="G88" i="25" s="1"/>
  <c r="G47" i="7"/>
  <c r="G42" i="7"/>
  <c r="G32" i="7"/>
  <c r="G15" i="7"/>
  <c r="G11" i="7"/>
  <c r="G33" i="11"/>
  <c r="G64" i="13"/>
  <c r="G54" i="13"/>
  <c r="G49" i="13" s="1"/>
  <c r="G33" i="13"/>
  <c r="G28" i="13"/>
  <c r="G22" i="13"/>
  <c r="G15" i="13"/>
  <c r="G11" i="13"/>
  <c r="G31" i="5"/>
  <c r="G35" i="5" s="1"/>
  <c r="G64" i="5" s="1"/>
  <c r="G24" i="5"/>
  <c r="G22" i="5" s="1"/>
  <c r="G14" i="5"/>
  <c r="G62" i="25" l="1"/>
  <c r="G94" i="25"/>
  <c r="G91" i="25"/>
  <c r="G18" i="7"/>
  <c r="G22" i="7" s="1"/>
  <c r="G24" i="7" s="1"/>
  <c r="G71" i="7" s="1"/>
  <c r="G65" i="5"/>
  <c r="G122" i="25"/>
  <c r="G63" i="5"/>
  <c r="G132" i="25"/>
  <c r="G60" i="5"/>
  <c r="G16" i="5"/>
  <c r="G18" i="5" s="1"/>
  <c r="G61" i="5" s="1"/>
  <c r="G21" i="13"/>
  <c r="G88" i="13" s="1"/>
  <c r="G52" i="9"/>
  <c r="G55" i="9"/>
  <c r="G59" i="13"/>
  <c r="G70" i="13" s="1"/>
  <c r="G93" i="13" s="1"/>
  <c r="G71" i="8" l="1"/>
  <c r="G27" i="13"/>
  <c r="G38" i="13" s="1"/>
  <c r="G40" i="13" s="1"/>
  <c r="G90" i="13" s="1"/>
  <c r="G70" i="7"/>
  <c r="G54" i="9"/>
  <c r="G56" i="9"/>
  <c r="G109" i="25"/>
  <c r="G89" i="13" l="1"/>
  <c r="J12" i="23"/>
  <c r="I12" i="23"/>
  <c r="H12" i="23"/>
  <c r="G12" i="23"/>
  <c r="G64" i="25" l="1"/>
  <c r="G220" i="25"/>
  <c r="G170" i="25"/>
  <c r="G57" i="25"/>
  <c r="G56" i="25"/>
  <c r="G41" i="25"/>
  <c r="G42" i="25"/>
  <c r="G39" i="25"/>
  <c r="G38" i="25"/>
  <c r="G164" i="25"/>
  <c r="G163" i="25"/>
  <c r="G161" i="25"/>
  <c r="G160" i="25"/>
  <c r="G157" i="25"/>
  <c r="G158" i="25"/>
  <c r="G167" i="25"/>
  <c r="G166" i="25"/>
  <c r="G169" i="25"/>
  <c r="G179" i="25"/>
  <c r="G178" i="25"/>
  <c r="G176" i="25"/>
  <c r="G175" i="25"/>
  <c r="G173" i="25"/>
  <c r="G172" i="25"/>
  <c r="G186" i="25"/>
  <c r="G185" i="25"/>
  <c r="G183" i="25"/>
  <c r="G182" i="25"/>
  <c r="G100" i="25"/>
  <c r="G99" i="25"/>
  <c r="G93" i="25"/>
  <c r="G90" i="25"/>
  <c r="G69" i="25"/>
  <c r="G68" i="25"/>
  <c r="G60" i="25"/>
  <c r="G59" i="25"/>
  <c r="G55" i="25"/>
  <c r="G54" i="25"/>
  <c r="G53" i="25"/>
  <c r="F45" i="25"/>
  <c r="F44" i="25"/>
  <c r="G36" i="25"/>
  <c r="G35" i="25"/>
  <c r="G33" i="25"/>
  <c r="G32" i="25"/>
  <c r="G24" i="25"/>
  <c r="G23" i="25"/>
  <c r="G18" i="25"/>
  <c r="G17" i="25"/>
  <c r="G67" i="25" l="1"/>
  <c r="G52" i="25"/>
  <c r="G34" i="25"/>
  <c r="G206" i="25"/>
  <c r="G191" i="25"/>
  <c r="G16" i="25"/>
  <c r="G203" i="25"/>
  <c r="G194" i="25"/>
  <c r="G181" i="25"/>
  <c r="G168" i="25"/>
  <c r="G200" i="25"/>
  <c r="G184" i="25"/>
  <c r="G171" i="25"/>
  <c r="G174" i="25"/>
  <c r="G177" i="25"/>
  <c r="G40" i="25"/>
  <c r="G58" i="25"/>
  <c r="G92" i="25"/>
  <c r="G98" i="25"/>
  <c r="G22" i="25"/>
  <c r="G37" i="25"/>
  <c r="G165" i="25"/>
  <c r="G156" i="25"/>
  <c r="G159" i="25"/>
  <c r="G162" i="25"/>
  <c r="G210" i="25"/>
  <c r="G216" i="25"/>
  <c r="G89" i="25"/>
  <c r="G31" i="25"/>
  <c r="G33" i="6" l="1"/>
  <c r="G197" i="25" l="1"/>
  <c r="G29" i="7"/>
  <c r="G64" i="11"/>
  <c r="G59" i="11" s="1"/>
  <c r="G70" i="11" s="1"/>
  <c r="G54" i="11"/>
  <c r="G49" i="11" s="1"/>
  <c r="J33" i="11"/>
  <c r="I33" i="11"/>
  <c r="H33" i="11"/>
  <c r="J33" i="6"/>
  <c r="I33" i="6"/>
  <c r="H33" i="6"/>
  <c r="G47" i="5"/>
  <c r="G39" i="5"/>
  <c r="G149" i="25" s="1"/>
  <c r="G93" i="11" l="1"/>
  <c r="G28" i="7"/>
  <c r="G44" i="13"/>
  <c r="G73" i="7" l="1"/>
  <c r="G94" i="13"/>
  <c r="G134" i="25"/>
  <c r="G92" i="13"/>
  <c r="G136" i="25"/>
  <c r="G51" i="7"/>
  <c r="J72" i="8" l="1"/>
  <c r="J71" i="8"/>
  <c r="H71" i="8"/>
  <c r="H72" i="8"/>
  <c r="I72" i="8"/>
  <c r="I71" i="8"/>
  <c r="G124" i="25"/>
  <c r="G126" i="25"/>
  <c r="G52" i="7"/>
  <c r="G72" i="8" l="1"/>
  <c r="G70" i="8"/>
  <c r="G74" i="7"/>
  <c r="G75" i="7"/>
  <c r="G72" i="25"/>
  <c r="G76" i="25"/>
  <c r="G82" i="25"/>
  <c r="G86" i="25"/>
  <c r="G78" i="25"/>
  <c r="G74" i="25"/>
  <c r="G84" i="25"/>
  <c r="G80" i="25"/>
  <c r="H14" i="5" l="1"/>
  <c r="I14" i="5"/>
  <c r="J14" i="5"/>
  <c r="J60" i="5" l="1"/>
  <c r="I60" i="5"/>
  <c r="H60" i="5"/>
  <c r="H42" i="7"/>
  <c r="I42" i="7"/>
  <c r="J42" i="7"/>
  <c r="H47" i="7"/>
  <c r="I47" i="7"/>
  <c r="J47" i="7"/>
  <c r="H32" i="7"/>
  <c r="I32" i="7"/>
  <c r="J32" i="7"/>
  <c r="H29" i="7"/>
  <c r="I29" i="7"/>
  <c r="J29" i="7"/>
  <c r="H15" i="7"/>
  <c r="I15" i="7"/>
  <c r="J15" i="7"/>
  <c r="H11" i="7"/>
  <c r="I11" i="7"/>
  <c r="J11" i="7"/>
  <c r="J64" i="11"/>
  <c r="I64" i="11"/>
  <c r="H64" i="11"/>
  <c r="J54" i="11"/>
  <c r="I54" i="11"/>
  <c r="H54" i="11"/>
  <c r="G44" i="11"/>
  <c r="J28" i="11"/>
  <c r="I28" i="11"/>
  <c r="H28" i="11"/>
  <c r="G28" i="11"/>
  <c r="J22" i="11"/>
  <c r="I22" i="11"/>
  <c r="H22" i="11"/>
  <c r="G22" i="11"/>
  <c r="J15" i="11"/>
  <c r="I15" i="11"/>
  <c r="H15" i="11"/>
  <c r="G15" i="11"/>
  <c r="J11" i="11"/>
  <c r="I11" i="11"/>
  <c r="H11" i="11"/>
  <c r="G11" i="11"/>
  <c r="J64" i="6"/>
  <c r="I64" i="6"/>
  <c r="H64" i="6"/>
  <c r="G64" i="6"/>
  <c r="G59" i="6" s="1"/>
  <c r="G70" i="6" s="1"/>
  <c r="J54" i="6"/>
  <c r="I54" i="6"/>
  <c r="H54" i="6"/>
  <c r="G44" i="6"/>
  <c r="J28" i="6"/>
  <c r="I28" i="6"/>
  <c r="H28" i="6"/>
  <c r="G28" i="6"/>
  <c r="J22" i="6"/>
  <c r="I22" i="6"/>
  <c r="H22" i="6"/>
  <c r="G22" i="6"/>
  <c r="J15" i="6"/>
  <c r="I15" i="6"/>
  <c r="H15" i="6"/>
  <c r="G15" i="6"/>
  <c r="J11" i="6"/>
  <c r="I11" i="6"/>
  <c r="H11" i="6"/>
  <c r="G11" i="6"/>
  <c r="H64" i="13"/>
  <c r="I64" i="13"/>
  <c r="J64" i="13"/>
  <c r="H54" i="13"/>
  <c r="I54" i="13"/>
  <c r="J54" i="13"/>
  <c r="H33" i="13"/>
  <c r="I33" i="13"/>
  <c r="J33" i="13"/>
  <c r="H28" i="13"/>
  <c r="I28" i="13"/>
  <c r="J28" i="13"/>
  <c r="H22" i="13"/>
  <c r="I22" i="13"/>
  <c r="J22" i="13"/>
  <c r="H15" i="13"/>
  <c r="I15" i="13"/>
  <c r="J15" i="13"/>
  <c r="H11" i="13"/>
  <c r="I11" i="13"/>
  <c r="J11" i="13"/>
  <c r="H39" i="5"/>
  <c r="H149" i="25" s="1"/>
  <c r="I39" i="5"/>
  <c r="I149" i="25" s="1"/>
  <c r="J39" i="5"/>
  <c r="J149" i="25" s="1"/>
  <c r="H47" i="5"/>
  <c r="I47" i="5"/>
  <c r="J47" i="5"/>
  <c r="H31" i="5"/>
  <c r="H35" i="5" s="1"/>
  <c r="H64" i="5" s="1"/>
  <c r="I31" i="5"/>
  <c r="I35" i="5" s="1"/>
  <c r="I64" i="5" s="1"/>
  <c r="J31" i="5"/>
  <c r="J35" i="5" s="1"/>
  <c r="J64" i="5" s="1"/>
  <c r="H24" i="5"/>
  <c r="H22" i="5" s="1"/>
  <c r="I24" i="5"/>
  <c r="I22" i="5" s="1"/>
  <c r="J24" i="5"/>
  <c r="J22" i="5" s="1"/>
  <c r="H16" i="5"/>
  <c r="H18" i="5" s="1"/>
  <c r="H61" i="5" s="1"/>
  <c r="I16" i="5"/>
  <c r="I18" i="5" s="1"/>
  <c r="I61" i="5" s="1"/>
  <c r="J16" i="5"/>
  <c r="J18" i="5" s="1"/>
  <c r="J61" i="5" s="1"/>
  <c r="G27" i="25"/>
  <c r="I114" i="25" l="1"/>
  <c r="I115" i="25"/>
  <c r="H114" i="25"/>
  <c r="H115" i="25"/>
  <c r="I63" i="25"/>
  <c r="I94" i="25"/>
  <c r="I14" i="25"/>
  <c r="I20" i="25"/>
  <c r="I62" i="25"/>
  <c r="I15" i="25"/>
  <c r="I21" i="25"/>
  <c r="H94" i="25"/>
  <c r="H14" i="25"/>
  <c r="H20" i="25"/>
  <c r="H62" i="25"/>
  <c r="H15" i="25"/>
  <c r="H21" i="25"/>
  <c r="H63" i="25"/>
  <c r="G68" i="8"/>
  <c r="H21" i="6"/>
  <c r="H88" i="6" s="1"/>
  <c r="H49" i="6"/>
  <c r="H44" i="6" s="1"/>
  <c r="H59" i="6"/>
  <c r="H70" i="6" s="1"/>
  <c r="H93" i="6" s="1"/>
  <c r="I49" i="6"/>
  <c r="I44" i="6" s="1"/>
  <c r="J59" i="6"/>
  <c r="J70" i="6" s="1"/>
  <c r="J93" i="6" s="1"/>
  <c r="J49" i="6"/>
  <c r="J44" i="6" s="1"/>
  <c r="I59" i="6"/>
  <c r="I70" i="6" s="1"/>
  <c r="I93" i="6" s="1"/>
  <c r="J59" i="11"/>
  <c r="J70" i="11" s="1"/>
  <c r="J93" i="11" s="1"/>
  <c r="H49" i="11"/>
  <c r="H44" i="11" s="1"/>
  <c r="I49" i="11"/>
  <c r="I44" i="11" s="1"/>
  <c r="I59" i="11"/>
  <c r="I70" i="11" s="1"/>
  <c r="I93" i="11" s="1"/>
  <c r="J49" i="11"/>
  <c r="J44" i="11" s="1"/>
  <c r="H59" i="11"/>
  <c r="H70" i="11" s="1"/>
  <c r="H93" i="11" s="1"/>
  <c r="H63" i="5"/>
  <c r="H65" i="5"/>
  <c r="I65" i="5"/>
  <c r="I63" i="5"/>
  <c r="J65" i="5"/>
  <c r="J63" i="5"/>
  <c r="G93" i="6"/>
  <c r="G101" i="13"/>
  <c r="G21" i="6"/>
  <c r="G88" i="6" s="1"/>
  <c r="G100" i="13"/>
  <c r="G92" i="11"/>
  <c r="G94" i="11"/>
  <c r="J59" i="13"/>
  <c r="J70" i="13" s="1"/>
  <c r="J49" i="13"/>
  <c r="J44" i="13" s="1"/>
  <c r="I59" i="13"/>
  <c r="I70" i="13" s="1"/>
  <c r="H59" i="13"/>
  <c r="H70" i="13" s="1"/>
  <c r="I49" i="13"/>
  <c r="I44" i="13" s="1"/>
  <c r="H49" i="13"/>
  <c r="H44" i="13" s="1"/>
  <c r="G94" i="6"/>
  <c r="G92" i="6"/>
  <c r="J18" i="7"/>
  <c r="J28" i="7"/>
  <c r="J52" i="7"/>
  <c r="J74" i="7" s="1"/>
  <c r="H18" i="7"/>
  <c r="H70" i="7" s="1"/>
  <c r="H28" i="7"/>
  <c r="I28" i="7"/>
  <c r="I52" i="7"/>
  <c r="I74" i="7" s="1"/>
  <c r="I18" i="7"/>
  <c r="I70" i="7" s="1"/>
  <c r="H52" i="7"/>
  <c r="H74" i="7" s="1"/>
  <c r="H21" i="13"/>
  <c r="H88" i="13" s="1"/>
  <c r="G21" i="25"/>
  <c r="G14" i="25"/>
  <c r="G20" i="25"/>
  <c r="I21" i="11"/>
  <c r="I88" i="11" s="1"/>
  <c r="G15" i="25"/>
  <c r="I21" i="13"/>
  <c r="I88" i="13" s="1"/>
  <c r="J21" i="13"/>
  <c r="H21" i="11"/>
  <c r="H88" i="11" s="1"/>
  <c r="J21" i="11"/>
  <c r="J88" i="11" s="1"/>
  <c r="I21" i="6"/>
  <c r="I88" i="6" s="1"/>
  <c r="J21" i="6"/>
  <c r="G21" i="11"/>
  <c r="H75" i="7" l="1"/>
  <c r="I92" i="25"/>
  <c r="H92" i="25"/>
  <c r="I89" i="25"/>
  <c r="H89" i="25"/>
  <c r="H94" i="6"/>
  <c r="H101" i="13"/>
  <c r="J94" i="6"/>
  <c r="I94" i="11"/>
  <c r="I94" i="6"/>
  <c r="H94" i="11"/>
  <c r="J94" i="11"/>
  <c r="J101" i="13"/>
  <c r="J92" i="6"/>
  <c r="I113" i="25"/>
  <c r="H113" i="25"/>
  <c r="I61" i="25"/>
  <c r="I19" i="25"/>
  <c r="H19" i="25"/>
  <c r="H61" i="25"/>
  <c r="I13" i="25"/>
  <c r="H13" i="25"/>
  <c r="G114" i="25"/>
  <c r="J93" i="13"/>
  <c r="J75" i="7"/>
  <c r="I73" i="7"/>
  <c r="I75" i="7"/>
  <c r="J27" i="6"/>
  <c r="J89" i="6" s="1"/>
  <c r="I27" i="6"/>
  <c r="I89" i="6" s="1"/>
  <c r="J88" i="6"/>
  <c r="H92" i="6"/>
  <c r="I101" i="13"/>
  <c r="G27" i="6"/>
  <c r="G89" i="6" s="1"/>
  <c r="I92" i="6"/>
  <c r="H27" i="6"/>
  <c r="H89" i="6" s="1"/>
  <c r="I100" i="13"/>
  <c r="J92" i="11"/>
  <c r="H92" i="11"/>
  <c r="I27" i="11"/>
  <c r="I89" i="11" s="1"/>
  <c r="I92" i="11"/>
  <c r="J100" i="13"/>
  <c r="H27" i="11"/>
  <c r="J27" i="11"/>
  <c r="J89" i="11" s="1"/>
  <c r="H100" i="13"/>
  <c r="I93" i="13"/>
  <c r="H92" i="13"/>
  <c r="H93" i="13"/>
  <c r="G27" i="11"/>
  <c r="G38" i="11" s="1"/>
  <c r="G40" i="11" s="1"/>
  <c r="G88" i="11"/>
  <c r="J27" i="13"/>
  <c r="J89" i="13" s="1"/>
  <c r="I27" i="13"/>
  <c r="I89" i="13" s="1"/>
  <c r="I94" i="13"/>
  <c r="J88" i="13"/>
  <c r="I92" i="13"/>
  <c r="J94" i="13"/>
  <c r="H94" i="13"/>
  <c r="H27" i="13"/>
  <c r="H89" i="13" s="1"/>
  <c r="J92" i="13"/>
  <c r="J22" i="7"/>
  <c r="J24" i="7" s="1"/>
  <c r="J71" i="7" s="1"/>
  <c r="I22" i="7"/>
  <c r="I24" i="7" s="1"/>
  <c r="I71" i="7" s="1"/>
  <c r="J70" i="7"/>
  <c r="H22" i="7"/>
  <c r="H24" i="7" s="1"/>
  <c r="H71" i="7" s="1"/>
  <c r="H73" i="7"/>
  <c r="J73" i="7"/>
  <c r="G19" i="25"/>
  <c r="G115" i="25"/>
  <c r="G13" i="25"/>
  <c r="G30" i="25"/>
  <c r="G223" i="25"/>
  <c r="G108" i="25"/>
  <c r="G111" i="25"/>
  <c r="G222" i="25"/>
  <c r="G112" i="25"/>
  <c r="G226" i="25"/>
  <c r="G225" i="25"/>
  <c r="G29" i="25"/>
  <c r="G47" i="25"/>
  <c r="G48" i="25"/>
  <c r="G97" i="25"/>
  <c r="G96" i="25"/>
  <c r="G45" i="25"/>
  <c r="G44" i="25"/>
  <c r="I38" i="6" l="1"/>
  <c r="I40" i="6" s="1"/>
  <c r="I90" i="6" s="1"/>
  <c r="J38" i="6"/>
  <c r="J40" i="6" s="1"/>
  <c r="J90" i="6" s="1"/>
  <c r="J38" i="11"/>
  <c r="J40" i="11" s="1"/>
  <c r="J90" i="11" s="1"/>
  <c r="G110" i="25"/>
  <c r="G38" i="6"/>
  <c r="G40" i="6" s="1"/>
  <c r="G90" i="6" s="1"/>
  <c r="H38" i="6"/>
  <c r="H40" i="6" s="1"/>
  <c r="H90" i="6" s="1"/>
  <c r="H38" i="11"/>
  <c r="H40" i="11" s="1"/>
  <c r="H90" i="11" s="1"/>
  <c r="I38" i="11"/>
  <c r="I40" i="11" s="1"/>
  <c r="I90" i="11" s="1"/>
  <c r="H89" i="11"/>
  <c r="G113" i="25"/>
  <c r="G90" i="11"/>
  <c r="G97" i="13"/>
  <c r="G89" i="11"/>
  <c r="G224" i="25"/>
  <c r="G221" i="25"/>
  <c r="G43" i="25"/>
  <c r="I38" i="13"/>
  <c r="I40" i="13" s="1"/>
  <c r="I97" i="13"/>
  <c r="J38" i="13"/>
  <c r="J40" i="13" s="1"/>
  <c r="J97" i="13"/>
  <c r="H38" i="13"/>
  <c r="H40" i="13" s="1"/>
  <c r="H97" i="13"/>
  <c r="G28" i="25"/>
  <c r="G107" i="25"/>
  <c r="G51" i="25"/>
  <c r="G26" i="25"/>
  <c r="G50" i="25"/>
  <c r="G95" i="25"/>
  <c r="G46" i="25"/>
  <c r="G98" i="13" l="1"/>
  <c r="J90" i="13"/>
  <c r="J98" i="13"/>
  <c r="I90" i="13"/>
  <c r="I98" i="13"/>
  <c r="H90" i="13"/>
  <c r="H98" i="13"/>
  <c r="G49" i="25"/>
  <c r="G25" i="25"/>
  <c r="G63" i="25" l="1"/>
  <c r="G61" i="25" s="1"/>
</calcChain>
</file>

<file path=xl/sharedStrings.xml><?xml version="1.0" encoding="utf-8"?>
<sst xmlns="http://schemas.openxmlformats.org/spreadsheetml/2006/main" count="3097" uniqueCount="1149">
  <si>
    <t xml:space="preserve">4. Noninterest income </t>
  </si>
  <si>
    <t>6. Noninterest expenses</t>
  </si>
  <si>
    <t>7. Provisions (net)</t>
  </si>
  <si>
    <t>9. Income tax</t>
  </si>
  <si>
    <t>11. Other comprehensive income (loss) net of tax</t>
  </si>
  <si>
    <t>12. Dividends payable</t>
  </si>
  <si>
    <t>24. Loans</t>
  </si>
  <si>
    <t xml:space="preserve">25. Debt securities </t>
  </si>
  <si>
    <t>Memorandum Series</t>
  </si>
  <si>
    <t>Other series required to calculate FSIs:</t>
  </si>
  <si>
    <t>Supervisory-based series</t>
  </si>
  <si>
    <t>Series that provide a further analysis of the balance sheet:</t>
  </si>
  <si>
    <t>Table 5.1. Deposit Takers</t>
  </si>
  <si>
    <t>Table 5.2. Other Financial Corporations: Money Market Funds</t>
  </si>
  <si>
    <t>1. Interest income</t>
  </si>
  <si>
    <t xml:space="preserve">2. Interest expenses </t>
  </si>
  <si>
    <t xml:space="preserve">3. Noninterest income </t>
  </si>
  <si>
    <t>5. Noninterest expenses and provisions</t>
  </si>
  <si>
    <t>7. Income tax</t>
  </si>
  <si>
    <t>9. Other comprehensive income (loss) net of tax</t>
  </si>
  <si>
    <t>Other series required to calculate additional FSIs</t>
  </si>
  <si>
    <t>i. 1–30 days</t>
  </si>
  <si>
    <t>ii. 31–90 days</t>
  </si>
  <si>
    <t>3. Net change in technical reserves for future claims</t>
  </si>
  <si>
    <t>9. Gain/losses due to revaluations of financial assets/liabilities</t>
  </si>
  <si>
    <t>11. Income tax</t>
  </si>
  <si>
    <t>13. Other comprehensive income (loss) net of tax</t>
  </si>
  <si>
    <t>22. Other financial assets</t>
  </si>
  <si>
    <t>Table 5.4. Other Financial Corporations: Pension Funds</t>
  </si>
  <si>
    <t>4. Other income</t>
  </si>
  <si>
    <t>5. Total administrative expenses</t>
  </si>
  <si>
    <t>6. Net actuarial gains/losses</t>
  </si>
  <si>
    <t>8. Income tax</t>
  </si>
  <si>
    <t>10. Other comprehensive income (loss) net of tax</t>
  </si>
  <si>
    <t>13. Currency and deposits</t>
  </si>
  <si>
    <t xml:space="preserve">14. Loans </t>
  </si>
  <si>
    <t>Other series required to calculate additional FSIs:</t>
  </si>
  <si>
    <t>1. Revenue from sales of goods and services  (excluding indirect sales taxes)</t>
  </si>
  <si>
    <t>2. Cost of sales</t>
  </si>
  <si>
    <t>4. Interest income</t>
  </si>
  <si>
    <t>5. Interest expenses</t>
  </si>
  <si>
    <t>6. Other income (net)</t>
  </si>
  <si>
    <t>8. Corporate income taxes</t>
  </si>
  <si>
    <t>10. Dividends payable</t>
  </si>
  <si>
    <t>15. Currency and deposits</t>
  </si>
  <si>
    <t>16.  Debt securities</t>
  </si>
  <si>
    <t>17. Equity and investment fund shares</t>
  </si>
  <si>
    <t>18.  Trade credit</t>
  </si>
  <si>
    <t>19. Financial derivatives</t>
  </si>
  <si>
    <t>20.  Other financial assets</t>
  </si>
  <si>
    <t>22.  Loans</t>
  </si>
  <si>
    <t xml:space="preserve">23. Debt securities </t>
  </si>
  <si>
    <t>24.  Trade credit</t>
  </si>
  <si>
    <t>25. Other liabilities</t>
  </si>
  <si>
    <t>28. General and specific provisions</t>
  </si>
  <si>
    <t>Memorandum series</t>
  </si>
  <si>
    <t>31. Earnings before interest and taxes</t>
  </si>
  <si>
    <t>32. Total debt to nonresidents</t>
  </si>
  <si>
    <t>33. Total debt in foreign currency</t>
  </si>
  <si>
    <t>34. Debt-service payments (principal and interest)</t>
  </si>
  <si>
    <t>Sources of income</t>
  </si>
  <si>
    <t>1. Wages and salaries</t>
  </si>
  <si>
    <t>2. Property income receivable</t>
  </si>
  <si>
    <t>3. Current transfers (e.g., from government)</t>
  </si>
  <si>
    <t>4. Other</t>
  </si>
  <si>
    <t>10.  Currency and deposits</t>
  </si>
  <si>
    <t>11. Debt securities</t>
  </si>
  <si>
    <t>12. Loans</t>
  </si>
  <si>
    <t>13. Equity and investment fund shares</t>
  </si>
  <si>
    <t>14. Insurance, pensions, and standardized guarantee schemes</t>
  </si>
  <si>
    <t>15. Other financial assets</t>
  </si>
  <si>
    <t>17. Loans</t>
  </si>
  <si>
    <t>18. Other debt instruments</t>
  </si>
  <si>
    <t>20. Other liabilities</t>
  </si>
  <si>
    <t>22. Debt-service payments (interest and principal)</t>
  </si>
  <si>
    <t>23. Debt collateralized by real estate</t>
  </si>
  <si>
    <t>Country Name:</t>
  </si>
  <si>
    <t>Country Code:</t>
  </si>
  <si>
    <t>Reporting currency:</t>
  </si>
  <si>
    <t>Reporting scale:</t>
  </si>
  <si>
    <t>2018</t>
  </si>
  <si>
    <t>2019</t>
  </si>
  <si>
    <t>Q2</t>
  </si>
  <si>
    <t>Q3</t>
  </si>
  <si>
    <t>Q4</t>
  </si>
  <si>
    <t>Q1</t>
  </si>
  <si>
    <t>ii. Deposit takers</t>
  </si>
  <si>
    <t>iii. Other financial corporations</t>
  </si>
  <si>
    <t>iv. Central government</t>
  </si>
  <si>
    <t>v. Other general government</t>
  </si>
  <si>
    <t>vi. Nonfinancial corporations</t>
  </si>
  <si>
    <t>vii. Nonresidents</t>
  </si>
  <si>
    <t>Deposit takers</t>
  </si>
  <si>
    <t>Other financial corporations</t>
  </si>
  <si>
    <t>Households</t>
  </si>
  <si>
    <t>Real estate markets</t>
  </si>
  <si>
    <t xml:space="preserve">15. Debt securities    </t>
  </si>
  <si>
    <t xml:space="preserve">17. Financial derivatives     </t>
  </si>
  <si>
    <t>18. Other financial assets</t>
  </si>
  <si>
    <t>20. Loans</t>
  </si>
  <si>
    <t>22. Investment fund shares issued</t>
  </si>
  <si>
    <t>17. Currency and deposits</t>
  </si>
  <si>
    <t xml:space="preserve">18. Loans </t>
  </si>
  <si>
    <t xml:space="preserve">19. Debt securities </t>
  </si>
  <si>
    <t>20. Equity and investment fund shares</t>
  </si>
  <si>
    <t>22. Financial derivatives</t>
  </si>
  <si>
    <t>23. Other financial assets</t>
  </si>
  <si>
    <t>25. Loans</t>
  </si>
  <si>
    <t xml:space="preserve">26. Debt securities </t>
  </si>
  <si>
    <t xml:space="preserve">28. Other liabilities </t>
  </si>
  <si>
    <t>30. Capital and reserves</t>
  </si>
  <si>
    <t>14. Currency and deposits</t>
  </si>
  <si>
    <t xml:space="preserve">15. Loans </t>
  </si>
  <si>
    <t>16. Debt securities</t>
  </si>
  <si>
    <t>18. Contributions receivable</t>
  </si>
  <si>
    <t xml:space="preserve">19. Insurance, pensions, and standardized guarantee schemes </t>
  </si>
  <si>
    <t xml:space="preserve">20. Financial derivatives </t>
  </si>
  <si>
    <t>21. Pension benefit surplus</t>
  </si>
  <si>
    <t>27. Other liabilities</t>
  </si>
  <si>
    <t>Table 5.3.  Other Financial Corporations: Insurance Corporations</t>
  </si>
  <si>
    <t xml:space="preserve">20. Equity and investment fund shares </t>
  </si>
  <si>
    <t>24. Currency and deposits</t>
  </si>
  <si>
    <t>30. General and other provisions</t>
  </si>
  <si>
    <t>37. Tier 3 capital</t>
  </si>
  <si>
    <t>40. Risk-weighted assets</t>
  </si>
  <si>
    <t>Table 5.3.2 Other Financial Corporations: Non-Life Insurance Corporations</t>
  </si>
  <si>
    <t>Table 5.7. Households</t>
  </si>
  <si>
    <t>Table 5.3.1. Other Financial Corporations: Life Insurance Corporations</t>
  </si>
  <si>
    <t>Table 5.8. Real estate prices</t>
  </si>
  <si>
    <t>1.  Residential real estate prices</t>
  </si>
  <si>
    <t>2.  Commercial real estate prices</t>
  </si>
  <si>
    <t>i. Defined contribution</t>
  </si>
  <si>
    <t>ii. Defined benefit</t>
  </si>
  <si>
    <t>iii. Hybrid schemes</t>
  </si>
  <si>
    <t>42. High-quality liquid assets</t>
  </si>
  <si>
    <t>43. Total net cash outflows over the next 30 calendar days</t>
  </si>
  <si>
    <t>44. Available amount of stable funding</t>
  </si>
  <si>
    <t>45. Required amount of stable funding</t>
  </si>
  <si>
    <t>46. Large exposures</t>
  </si>
  <si>
    <t>47. Liquid assets</t>
  </si>
  <si>
    <t>48. Short-term liabilities</t>
  </si>
  <si>
    <t>49. Nonperforming loans</t>
  </si>
  <si>
    <t>50. Residential real estate loans</t>
  </si>
  <si>
    <t>51. Commercial real estate loans</t>
  </si>
  <si>
    <t>53. Foreign currency loans</t>
  </si>
  <si>
    <t>54. Foreign currency liabilities</t>
  </si>
  <si>
    <t>55. Net open position in foreign currency for on-balance-sheet items</t>
  </si>
  <si>
    <t>56. Total net open position in foreign currency</t>
  </si>
  <si>
    <t xml:space="preserve">57. Credit to the private sector </t>
  </si>
  <si>
    <t>58.  Loan concentration by economic activity</t>
  </si>
  <si>
    <t>59.  Reference lending rates</t>
  </si>
  <si>
    <t>61.  Highest interbank rate</t>
  </si>
  <si>
    <t>62.  Lowest interbank rate</t>
  </si>
  <si>
    <t>ii. Reinsurers' share of gross premiums earned</t>
  </si>
  <si>
    <t>i. Gross premium earned</t>
  </si>
  <si>
    <t>iii. Transfer of premium reserves from other companies</t>
  </si>
  <si>
    <t>i. Gross claim payments</t>
  </si>
  <si>
    <t>ii. Reinsurers’ share of gross claim payments</t>
  </si>
  <si>
    <t>i. Commissions received</t>
  </si>
  <si>
    <t>ii. Real estate income</t>
  </si>
  <si>
    <t>i. Personnel costs</t>
  </si>
  <si>
    <t>ii. Underwriting expenses</t>
  </si>
  <si>
    <t>iv. Other expenses</t>
  </si>
  <si>
    <t>i. From financial investments</t>
  </si>
  <si>
    <t>i. Property, own use</t>
  </si>
  <si>
    <t>iii. Changes in reserves for claims outstanding</t>
  </si>
  <si>
    <t>iv. Transfer of premium reserves to other companies</t>
  </si>
  <si>
    <t>ii. From other investments</t>
  </si>
  <si>
    <t>iii. Interest cost</t>
  </si>
  <si>
    <t>ii. Property for investment</t>
  </si>
  <si>
    <t xml:space="preserve">ii. Reinsurance receivable </t>
  </si>
  <si>
    <t>i. Net equity of households in life insurance reserves</t>
  </si>
  <si>
    <t>ii. Prepayment of insurance premiums and insurance payable</t>
  </si>
  <si>
    <t>iii. Pension fund reserves</t>
  </si>
  <si>
    <t>iv. Other technical provisions</t>
  </si>
  <si>
    <t>i. Reinsurance recoverable</t>
  </si>
  <si>
    <t>i. Interest income</t>
  </si>
  <si>
    <t>ii. Other income from investments</t>
  </si>
  <si>
    <t>iii. Net change in fair value of investments</t>
  </si>
  <si>
    <t>i. Real estate property</t>
  </si>
  <si>
    <t>ii. Equipment</t>
  </si>
  <si>
    <t>iii. Intellectual property products</t>
  </si>
  <si>
    <t>iv. Inventories</t>
  </si>
  <si>
    <t>v. Other</t>
  </si>
  <si>
    <t>i. Real estate</t>
  </si>
  <si>
    <t>ii. Consumer durable goods</t>
  </si>
  <si>
    <t>iii. Other</t>
  </si>
  <si>
    <t>24.  GDP</t>
  </si>
  <si>
    <t xml:space="preserve">31. Liquid assets </t>
  </si>
  <si>
    <t>32. Estimated pension payments in the next 12 months.</t>
  </si>
  <si>
    <t>33.  GDP</t>
  </si>
  <si>
    <t>i. Investment management expenses</t>
  </si>
  <si>
    <t>ii. Taxation on investments</t>
  </si>
  <si>
    <t>iii. &gt;90 days</t>
  </si>
  <si>
    <t>60.  Reference deposit rates</t>
  </si>
  <si>
    <t>*Income and expense statement is reported on a cumulative basis from beginning of the calendar year to the current reporting period.</t>
  </si>
  <si>
    <t>66. Average capital and reserves</t>
  </si>
  <si>
    <t>41. Basel III total exposure measure</t>
  </si>
  <si>
    <t>35.  Average total assets</t>
  </si>
  <si>
    <t>36. Average capital and reserves</t>
  </si>
  <si>
    <t>Data series for compiling FSIs: ROA and ROE</t>
  </si>
  <si>
    <t>Data series for compiling FSI: ROE</t>
  </si>
  <si>
    <t xml:space="preserve">Data series for compiling FSI: ROA </t>
  </si>
  <si>
    <t>65. Average total assets</t>
  </si>
  <si>
    <t>35. Average total assets</t>
  </si>
  <si>
    <t>Income and Expense Statement</t>
  </si>
  <si>
    <t>Income and Expense Statement*</t>
  </si>
  <si>
    <t>35. Interest income receivable from other nonfinancial corporations</t>
  </si>
  <si>
    <t>36.  GDP</t>
  </si>
  <si>
    <t>Balance Sheet</t>
  </si>
  <si>
    <t>Income and Expenses</t>
  </si>
  <si>
    <t>Real Estate Prices</t>
  </si>
  <si>
    <t>Reporting Currency:</t>
  </si>
  <si>
    <t>Reporting Scale:</t>
  </si>
  <si>
    <t>Notes:</t>
  </si>
  <si>
    <t>2016</t>
  </si>
  <si>
    <t>2017</t>
  </si>
  <si>
    <t>Core FSIs for Deposit takers</t>
  </si>
  <si>
    <t>Regulatory capital to risk-weighted assets</t>
  </si>
  <si>
    <t>Total regulatory capital</t>
  </si>
  <si>
    <t>Risk-weighted assets</t>
  </si>
  <si>
    <t xml:space="preserve">Nonperforming loans net of provisions to capital </t>
  </si>
  <si>
    <t>Nonperforming loans net of provisions</t>
  </si>
  <si>
    <t>Capital</t>
  </si>
  <si>
    <t>Nonperforming loans to total gross loans</t>
  </si>
  <si>
    <t>Nonperforming loans</t>
  </si>
  <si>
    <t>Total gross loans</t>
  </si>
  <si>
    <t>Return on assets</t>
  </si>
  <si>
    <t>Total assets</t>
  </si>
  <si>
    <t>Return on equity</t>
  </si>
  <si>
    <t>Interest margin to gross income</t>
  </si>
  <si>
    <t>Interest margin</t>
  </si>
  <si>
    <t>Gross income</t>
  </si>
  <si>
    <t>Noninterest expenses to gross income</t>
  </si>
  <si>
    <t>Noninterest expenses</t>
  </si>
  <si>
    <t>Liquid assets to total assets</t>
  </si>
  <si>
    <t>Liquid assets</t>
  </si>
  <si>
    <t>Liquid assets to short-term liabilities</t>
  </si>
  <si>
    <t>Short-term liabilities</t>
  </si>
  <si>
    <t>Net open position in foreign exchange to capital</t>
  </si>
  <si>
    <t>Net open position in foreign exchange</t>
  </si>
  <si>
    <t>Large exposures to capital</t>
  </si>
  <si>
    <t xml:space="preserve">Value of large exposures      </t>
  </si>
  <si>
    <t>Geographical distribution of loans to total loans</t>
  </si>
  <si>
    <t>Gross asset position in financial derivatives to capital</t>
  </si>
  <si>
    <t>Gross asset position in financial derivatives</t>
  </si>
  <si>
    <t>Gross liability position in financial derivatives to capital</t>
  </si>
  <si>
    <t>Gross liability position in financial derivatives</t>
  </si>
  <si>
    <t>Trading income to total income</t>
  </si>
  <si>
    <t>Personnel expenses to noninterest expenses</t>
  </si>
  <si>
    <t>Personnel expenses</t>
  </si>
  <si>
    <t>Customer deposits to total (noninterbank) loans</t>
  </si>
  <si>
    <t>Customer deposits</t>
  </si>
  <si>
    <t>Foreign-currency-denominated loans to total loans</t>
  </si>
  <si>
    <t>Foreign-currency-denominated loans</t>
  </si>
  <si>
    <t>Foreign-currency-denominated liabilities to total liabilities</t>
  </si>
  <si>
    <t>Foreign-currency-denominated liabilities</t>
  </si>
  <si>
    <t>Total liabilities</t>
  </si>
  <si>
    <t>Gross domestic product</t>
  </si>
  <si>
    <t>Nonfinancial corporations</t>
  </si>
  <si>
    <t>Total debt to equity</t>
  </si>
  <si>
    <t xml:space="preserve">Total debt </t>
  </si>
  <si>
    <t xml:space="preserve">Equity </t>
  </si>
  <si>
    <t>Earnings before interest and tax (EBIT)</t>
  </si>
  <si>
    <t>Earnings to interest and principal expenses</t>
  </si>
  <si>
    <t>Debt service payments</t>
  </si>
  <si>
    <t>Household debt to gross domestic product</t>
  </si>
  <si>
    <t xml:space="preserve">Household debt </t>
  </si>
  <si>
    <t>Household debt service and principal payments to income</t>
  </si>
  <si>
    <t xml:space="preserve">Household debt service and principal payments </t>
  </si>
  <si>
    <t>Residential real estate loans to total gross loans</t>
  </si>
  <si>
    <t xml:space="preserve">Residential real estate loans </t>
  </si>
  <si>
    <t>Commercial real estate loans to total gross loans</t>
  </si>
  <si>
    <t>Commercial real estate loans</t>
  </si>
  <si>
    <t xml:space="preserve">Tier 1 capital </t>
  </si>
  <si>
    <t>Common Equity Tier 1 capital to risk-weighted assets</t>
  </si>
  <si>
    <t>Common Equity Tier 1 capital</t>
  </si>
  <si>
    <t>Tier 1 capital to assets</t>
  </si>
  <si>
    <t>Loan concentration by economic activity</t>
  </si>
  <si>
    <t>Provisions to nonperforming loans</t>
  </si>
  <si>
    <t>Net income before taxes</t>
  </si>
  <si>
    <t>Net income after taxes</t>
  </si>
  <si>
    <t>Liquidity coverage ratio</t>
  </si>
  <si>
    <t>High-quality liquid assets</t>
  </si>
  <si>
    <t>Available amount of stable funding</t>
  </si>
  <si>
    <t>Required amount of stable funding</t>
  </si>
  <si>
    <t>Residential real estate prices (Percentage change/last 12 months)</t>
  </si>
  <si>
    <t>Additional FSIs</t>
  </si>
  <si>
    <t>Tier 1 capital</t>
  </si>
  <si>
    <t>Trading income</t>
  </si>
  <si>
    <t>Spread between reference lending and deposit rates (base points)</t>
  </si>
  <si>
    <t>Spread between highest and lowest interbank rates (base points)</t>
  </si>
  <si>
    <t>Total (noninterbank) loans</t>
  </si>
  <si>
    <t>Credit growth to private sector</t>
  </si>
  <si>
    <t>Money Market funds (MMF)</t>
  </si>
  <si>
    <t>Sectoral distribution of investments</t>
  </si>
  <si>
    <t>Maturity distribution of investments</t>
  </si>
  <si>
    <t>Total invested assets</t>
  </si>
  <si>
    <t>Combined ratio (Nonlife insurance only)</t>
  </si>
  <si>
    <t>Net claims and underwriting expenses</t>
  </si>
  <si>
    <t>Net premium earned</t>
  </si>
  <si>
    <t>Return on assets (Life insurance only)</t>
  </si>
  <si>
    <t>Return on equity (Life insurance only)</t>
  </si>
  <si>
    <t>Return on equity (Nonlife insurance only)</t>
  </si>
  <si>
    <t>Return on equity (Life insurance &amp; nonlife insurance)</t>
  </si>
  <si>
    <t>Pension Funds</t>
  </si>
  <si>
    <t>Liquid assets to estimated pension payments in the next year</t>
  </si>
  <si>
    <t>Estimated pension payments in the next year</t>
  </si>
  <si>
    <t>External debt to equity</t>
  </si>
  <si>
    <t>Total debt to nonresident</t>
  </si>
  <si>
    <t>Foreign currency debt to equity</t>
  </si>
  <si>
    <t>Total debt in foreign currency</t>
  </si>
  <si>
    <t>Total debt to GDP</t>
  </si>
  <si>
    <t>Total debt</t>
  </si>
  <si>
    <t>Earnings to interest expenses</t>
  </si>
  <si>
    <t>Interest expenses</t>
  </si>
  <si>
    <t>Household debt to household disposal income</t>
  </si>
  <si>
    <t>Household debt</t>
  </si>
  <si>
    <t>Commercial real estate prices (Percentage change/last 12 months)</t>
  </si>
  <si>
    <t>Insurance Corporations</t>
  </si>
  <si>
    <t>Sectoral distribution of investments: Central bank</t>
  </si>
  <si>
    <t>Sectoral distribution of investments: Deposit takers</t>
  </si>
  <si>
    <t>Sectoral distribution of investments: Other financial corporations</t>
  </si>
  <si>
    <t>Sectoral distribution of investments: Central government</t>
  </si>
  <si>
    <t>Sectoral distribution of investments: Other general government</t>
  </si>
  <si>
    <t>Sectoral distribution of investments: Nonfinancial corporations</t>
  </si>
  <si>
    <t>Maturity distribution of investments: 1–30 days</t>
  </si>
  <si>
    <t>Maturity distribution of investments: 31–90 days</t>
  </si>
  <si>
    <t>Maturity distribution of investments: &gt;90 days</t>
  </si>
  <si>
    <t>Residents</t>
  </si>
  <si>
    <t>Nonresidents</t>
  </si>
  <si>
    <t>Total investments</t>
  </si>
  <si>
    <t>OFCs' assets: total OFCs</t>
  </si>
  <si>
    <t>Geographic distribution of total loans: Advanced economies</t>
  </si>
  <si>
    <t>Geographic distribution of total loans: Emerging market and developing economies</t>
  </si>
  <si>
    <t>Geographic distribution of total loans: Emerging and developing Asia</t>
  </si>
  <si>
    <t>Geographic distribution of total loans: Emerging and developing Europe</t>
  </si>
  <si>
    <t>Geographic distribution of total loans: Latin America and the Caribbean</t>
  </si>
  <si>
    <t>Geographic distribution of total loans: Middle East and Central Asia</t>
  </si>
  <si>
    <t>Geographic distribution of total loans: Sub-Saharan Africa</t>
  </si>
  <si>
    <t>Loans to Emerging and developing Asia</t>
  </si>
  <si>
    <t>Loans to Emerging and developing Europe</t>
  </si>
  <si>
    <t>Loans to Latin America and the Caribbean</t>
  </si>
  <si>
    <t>Loans to Middle East and Central Asia</t>
  </si>
  <si>
    <t>Loans to Sub-Saharan Africa</t>
  </si>
  <si>
    <t>Loans to Advanced economies</t>
  </si>
  <si>
    <t>Net stable funding ratio</t>
  </si>
  <si>
    <t>Total financial system assets</t>
  </si>
  <si>
    <t>63. Annualized net income before taxes</t>
  </si>
  <si>
    <t>64. Annualized net income after taxes</t>
  </si>
  <si>
    <t>33. Annualized net income before taxes</t>
  </si>
  <si>
    <t>34. Annualized net income after taxes</t>
  </si>
  <si>
    <t>34.  Annualized net income before taxes</t>
  </si>
  <si>
    <t>Period</t>
  </si>
  <si>
    <t xml:space="preserve">1. Sector Asset Concentration  (Herfindahl Index) </t>
  </si>
  <si>
    <t>2. Distribution Measures</t>
  </si>
  <si>
    <t>Tier 1 Capital to Risk Weighted Assets</t>
  </si>
  <si>
    <t xml:space="preserve">Weighted Quartiles </t>
  </si>
  <si>
    <t>Weighted Standard Deviation</t>
  </si>
  <si>
    <t>Weighted Skewness</t>
  </si>
  <si>
    <t>Weighted Kurtosis</t>
  </si>
  <si>
    <t>Nonperforming Loans to Capital</t>
  </si>
  <si>
    <t>Nonperforming Loans to Total Loans</t>
  </si>
  <si>
    <t>Provisions to Nonperforming Loans</t>
  </si>
  <si>
    <t>Return on Assets</t>
  </si>
  <si>
    <t>Return on Equity</t>
  </si>
  <si>
    <t>Leverage</t>
  </si>
  <si>
    <t>OFCs' assets:  Money Market funds</t>
  </si>
  <si>
    <t>OFCs' assets :  Insurance Corporations</t>
  </si>
  <si>
    <t>OFCs' assets: Pension Funds</t>
  </si>
  <si>
    <t>OFCs' assets to total financial assets:  Money Market funds</t>
  </si>
  <si>
    <t>OFCs' assets to total financial assets: Insurance Corporations</t>
  </si>
  <si>
    <t>OFCs' assets to total financial assets: Pension Funds</t>
  </si>
  <si>
    <t>OFCs' assets: OFCs</t>
  </si>
  <si>
    <t>OFCs' assets to gross domestic product: OFCs</t>
  </si>
  <si>
    <t>(i)  Deposit-takers</t>
  </si>
  <si>
    <t>2.  GDP</t>
  </si>
  <si>
    <t>1.  Total financial system assets</t>
  </si>
  <si>
    <t>Tier 1 capital to risk-weighted assets</t>
  </si>
  <si>
    <t>Specific provisions</t>
  </si>
  <si>
    <t>OFCs' assets to total financial assets: total OFCs</t>
  </si>
  <si>
    <t>Shareholder equity to total invested assets (Life insurance only)</t>
  </si>
  <si>
    <t>Shareholder equity to total invested assets (Nonlife insurance only)</t>
  </si>
  <si>
    <t>Shareholder equity to total invested assets (Life insurance &amp; nonlife insurance)</t>
  </si>
  <si>
    <t>37. Annualized net income after taxes</t>
  </si>
  <si>
    <t>38. Average capital and reserves</t>
  </si>
  <si>
    <t>1. Premiums earned, net of reinsurance (= 1.i – 1.ii + 1.iii)</t>
  </si>
  <si>
    <t>2. Claims incurred, net of reinsurance (= 2.i - 2.ii + 2.iii + 2.iv)</t>
  </si>
  <si>
    <t>8. Investment income (net) (= 8.i + 8.ii – 8.iii)</t>
  </si>
  <si>
    <t>21. Reinsurance claims (= 21.i + 21.ii)</t>
  </si>
  <si>
    <t>7. Other operating expenses (= 7.i + 7.ii + 7.iii + 7.iv)</t>
  </si>
  <si>
    <t>29. Insurance, pensions, and standardized guarantee schemes (= 29.i + 29.ii + 29.iii + 29.iv)</t>
  </si>
  <si>
    <t>1. Investment income (= 1.i + 1.ii + 1.iii)</t>
  </si>
  <si>
    <t>2. Investment expense (= 2.i + 2.ii)</t>
  </si>
  <si>
    <t>28. Net equity of households in pension fund   reserves (= 28.i + 28.ii + 28.iii)</t>
  </si>
  <si>
    <t>21. Financial derivatives and employee stock options</t>
  </si>
  <si>
    <t>iii. Gains and losses from sales of fixed assets</t>
  </si>
  <si>
    <t>27. Financial derivatives and employee stock options</t>
  </si>
  <si>
    <t>26. Financial derivatives and employee stock options</t>
  </si>
  <si>
    <t>32. GDP</t>
  </si>
  <si>
    <t xml:space="preserve">16. Equity and investment fund shares </t>
  </si>
  <si>
    <t>Total gross loans to nonfinancial corporations</t>
  </si>
  <si>
    <t>Total net cash outflows</t>
  </si>
  <si>
    <t>Household's Gross disposable income</t>
  </si>
  <si>
    <t>FS_ODX_II</t>
  </si>
  <si>
    <t>FS_ODX_IIG</t>
  </si>
  <si>
    <t>FS_ODX_IILP</t>
  </si>
  <si>
    <t>FS_ODX_EI</t>
  </si>
  <si>
    <t>FS_ODX_IIN</t>
  </si>
  <si>
    <t>FS_ODX_INI</t>
  </si>
  <si>
    <t>FS_ODX_INIF</t>
  </si>
  <si>
    <t>FS_ODX_INIGL</t>
  </si>
  <si>
    <t>FS_ODX_INIP</t>
  </si>
  <si>
    <t>FS_ODX_INIO</t>
  </si>
  <si>
    <t>FS_ODX_IG</t>
  </si>
  <si>
    <t>FS_ODX_ENI</t>
  </si>
  <si>
    <t>FS_ODX_EP</t>
  </si>
  <si>
    <t>FS_ODX_EO</t>
  </si>
  <si>
    <t>FS_ODX_PN</t>
  </si>
  <si>
    <t>FS_ODX_PNL</t>
  </si>
  <si>
    <t>FS_ODX_PNO</t>
  </si>
  <si>
    <t>FS_ODX_TI</t>
  </si>
  <si>
    <t>FS_ODX_INAET</t>
  </si>
  <si>
    <t>FS_ODX_DP</t>
  </si>
  <si>
    <t>FS_ODX_RE</t>
  </si>
  <si>
    <t>FS_ODX_A</t>
  </si>
  <si>
    <t>FS_ODX_ANF</t>
  </si>
  <si>
    <t>FS_ODX_AF</t>
  </si>
  <si>
    <t>FS_ODX_AFC</t>
  </si>
  <si>
    <t>FS_ODX_AFL</t>
  </si>
  <si>
    <t>FS_ODX_AFLG</t>
  </si>
  <si>
    <t>FS_ODX_AFLG_ODX</t>
  </si>
  <si>
    <t>FS_ODX_AFLG_ODX_RES</t>
  </si>
  <si>
    <t>FS_ODX_AFLG_ODX_NRES</t>
  </si>
  <si>
    <t>FS_ODX_AFLG_NODX</t>
  </si>
  <si>
    <t>FS_ODX_AFLG_CB</t>
  </si>
  <si>
    <t>FS_ODX_AFLG_GG</t>
  </si>
  <si>
    <t>FS_ODX_AFLG_OFM</t>
  </si>
  <si>
    <t>FS_ODX_AFLG_NFC</t>
  </si>
  <si>
    <t>FS_ODX_AFLG_ODS</t>
  </si>
  <si>
    <t>FS_ODX_AFLG_NRES</t>
  </si>
  <si>
    <t>FS_ODX_AFLS</t>
  </si>
  <si>
    <t>FS_ODX_AFD</t>
  </si>
  <si>
    <t>FS_ODX_AFE</t>
  </si>
  <si>
    <t>FS_ODX_AFF</t>
  </si>
  <si>
    <t>FS_ODX_AFO</t>
  </si>
  <si>
    <t>FS_ODX_L</t>
  </si>
  <si>
    <t>FS_ODX_LDC</t>
  </si>
  <si>
    <t>FS_ODX_LDCDC</t>
  </si>
  <si>
    <t>FS_ODX_LDCD_ODX</t>
  </si>
  <si>
    <t>FS_ODX_LDCD_ODX_RES</t>
  </si>
  <si>
    <t>FS_ODX_LDCD_ODX_NRES</t>
  </si>
  <si>
    <t>FS_ODX_LDCO</t>
  </si>
  <si>
    <t>FS_ODX_LDL</t>
  </si>
  <si>
    <t>FS_ODX_LDD</t>
  </si>
  <si>
    <t>FS_ODX_LDO</t>
  </si>
  <si>
    <t>FS_ODX_LD</t>
  </si>
  <si>
    <t>FS_ODX_LF</t>
  </si>
  <si>
    <t>FS_ODX_CR</t>
  </si>
  <si>
    <t>FS_ODX_B</t>
  </si>
  <si>
    <t>FS_ODX_CT1</t>
  </si>
  <si>
    <t>FS_ODX_CT2</t>
  </si>
  <si>
    <t>FS_ODX_CT3</t>
  </si>
  <si>
    <t>FS_ODX_SD</t>
  </si>
  <si>
    <t>FS_ODX_CRT</t>
  </si>
  <si>
    <t>FS_ODX_ARW</t>
  </si>
  <si>
    <t>FS_ODX_VLE</t>
  </si>
  <si>
    <t>FS_ODX_ALB</t>
  </si>
  <si>
    <t>FS_ODX_L_S</t>
  </si>
  <si>
    <t>FS_ODX_AFLNP</t>
  </si>
  <si>
    <t>FS_ODX_AFLRER</t>
  </si>
  <si>
    <t>FS_ODX_AFLREC</t>
  </si>
  <si>
    <t>FS_ODX_AFL_FX</t>
  </si>
  <si>
    <t>FS_ODX_L_FX</t>
  </si>
  <si>
    <t>FS_ODX_ONOBS_FX</t>
  </si>
  <si>
    <t>FS_ODX_ON_FX</t>
  </si>
  <si>
    <t>FS_NFC_RS</t>
  </si>
  <si>
    <t>FS_NFC_CS</t>
  </si>
  <si>
    <t>FS_NFC_OIN</t>
  </si>
  <si>
    <t>FS_NFC_II</t>
  </si>
  <si>
    <t>FS_NFC_EI</t>
  </si>
  <si>
    <t>FS_NFC_ION</t>
  </si>
  <si>
    <t>FS_NFC_INBET</t>
  </si>
  <si>
    <t>FS_NFC_TIC</t>
  </si>
  <si>
    <t>FS_NFC_INAET</t>
  </si>
  <si>
    <t>FS_NFC_DP</t>
  </si>
  <si>
    <t>FS_NFC_RE</t>
  </si>
  <si>
    <t>FS_NFC_A</t>
  </si>
  <si>
    <t>FS_NFC_ANF</t>
  </si>
  <si>
    <t>FS_NFC_AF</t>
  </si>
  <si>
    <t>FS_NFC_AFC</t>
  </si>
  <si>
    <t>FS_NFC_AFD</t>
  </si>
  <si>
    <t>FS_NFC_AFE</t>
  </si>
  <si>
    <t>FS_NFC_AFT</t>
  </si>
  <si>
    <t>FS_NFC_AFF</t>
  </si>
  <si>
    <t>FS_NFC_AFO</t>
  </si>
  <si>
    <t>FS_NFC_L</t>
  </si>
  <si>
    <t>FS_NFC_LDL</t>
  </si>
  <si>
    <t>FS_NFC_LDD</t>
  </si>
  <si>
    <t>FS_NFC_LDT</t>
  </si>
  <si>
    <t>FS_NFC_LDO</t>
  </si>
  <si>
    <t>FS_NFC_LD</t>
  </si>
  <si>
    <t>FS_NFC_LF</t>
  </si>
  <si>
    <t>FS_NFC_CR</t>
  </si>
  <si>
    <t>FS_NFC_B</t>
  </si>
  <si>
    <t>3. Net operating income (= 1 – 2)</t>
  </si>
  <si>
    <t>7. Net income (before taxes) (= 3 + 4  –  5 + 6)</t>
  </si>
  <si>
    <t>9. Net income after taxes (= 7 – 8)</t>
  </si>
  <si>
    <t>11. Retained earnings (= 9 – 10)</t>
  </si>
  <si>
    <t>13. Nonfinancial assets (13.i through 13.v)</t>
  </si>
  <si>
    <t>FS_NFC_EBIT</t>
  </si>
  <si>
    <t>14. Financial assets (= 15 through 20)</t>
  </si>
  <si>
    <t>FS_HH_IDGW</t>
  </si>
  <si>
    <t>FS_HH_IDGP</t>
  </si>
  <si>
    <t>FS_HH_IDGC</t>
  </si>
  <si>
    <t>FS_HH_IDGO</t>
  </si>
  <si>
    <t>FS_HH_IDGL</t>
  </si>
  <si>
    <t>FS_HH_IDG</t>
  </si>
  <si>
    <t>FS_HH_A</t>
  </si>
  <si>
    <t>FS_HH_ANF</t>
  </si>
  <si>
    <t>FS_HH_ANFRE</t>
  </si>
  <si>
    <t>FS_HH_ANFO</t>
  </si>
  <si>
    <t>FS_HH_AF</t>
  </si>
  <si>
    <t>FS_HH_AFC</t>
  </si>
  <si>
    <t>FS_HH_AFD</t>
  </si>
  <si>
    <t>FS_HH_AFE</t>
  </si>
  <si>
    <t>FS_HH_AFO</t>
  </si>
  <si>
    <t>FS_HH_L</t>
  </si>
  <si>
    <t>FS_HH_LDL</t>
  </si>
  <si>
    <t>FS_HH_LD</t>
  </si>
  <si>
    <t>FS_HH_NW</t>
  </si>
  <si>
    <t>FS_HH_LDRE</t>
  </si>
  <si>
    <t>Table X. Data Report Form for  Financial Soundness Indicators and Underlying Series</t>
  </si>
  <si>
    <t>Table X. Concentration and distribution measures for selected FSIs</t>
  </si>
  <si>
    <t>3. Net interest income (= 1 – 2)</t>
  </si>
  <si>
    <t>5. Gross income (= 3 + 4)</t>
  </si>
  <si>
    <t xml:space="preserve">8. Net income before taxes (= 5 – (6 + 7)) </t>
  </si>
  <si>
    <t>10. Net income after taxes (= 8 – 9)</t>
  </si>
  <si>
    <t>15. Nonfinancial assets</t>
  </si>
  <si>
    <t>16. Financial assets (= 17 through 22)</t>
  </si>
  <si>
    <t xml:space="preserve">23. Liabilities (= 28 + 29 + 30) </t>
  </si>
  <si>
    <t>28. Debt (= 24 through 27)</t>
  </si>
  <si>
    <t>31. Capital and reserves</t>
  </si>
  <si>
    <t>36. Tier 2 capital less corresponding supervisory deductions</t>
  </si>
  <si>
    <t>7. Total assets (= 8 + 9)</t>
  </si>
  <si>
    <t>i. Gross interest income</t>
  </si>
  <si>
    <t>ii. Gains or losses on financial instruments</t>
  </si>
  <si>
    <t>iii. Prorated earnings</t>
  </si>
  <si>
    <t>i.  Personnel costs</t>
  </si>
  <si>
    <t>ii.  Other expenses</t>
  </si>
  <si>
    <t>i. Loan loss provisions</t>
  </si>
  <si>
    <t>ii.  Other financial asset provisions</t>
  </si>
  <si>
    <t>i.i.i.  Resident</t>
  </si>
  <si>
    <t>i.i.ii.  Nonresident</t>
  </si>
  <si>
    <t>i.ii.  Noninterbank loans</t>
  </si>
  <si>
    <t>i.ii.i.  Central bank</t>
  </si>
  <si>
    <t>i.ii.ii. General government</t>
  </si>
  <si>
    <t>i.ii.iii.  Other financial corporations</t>
  </si>
  <si>
    <t>i.ii.iv. Nonfinancial corporations</t>
  </si>
  <si>
    <t>i.ii.v.  Other domestic sectors</t>
  </si>
  <si>
    <t>i.ii.vi.  Nonresidents</t>
  </si>
  <si>
    <t>i. Customer deposits</t>
  </si>
  <si>
    <t>ii.i.  Resident</t>
  </si>
  <si>
    <t xml:space="preserve">ii.ii.  Nonresident </t>
  </si>
  <si>
    <t xml:space="preserve">iii.  Other currency and deposits </t>
  </si>
  <si>
    <t xml:space="preserve"> ii.i.  Emerging and developing Asia  </t>
  </si>
  <si>
    <t xml:space="preserve"> ii.ii.  Emerging and developing Europe  </t>
  </si>
  <si>
    <t xml:space="preserve"> ii.iii.  Latin America and the Caribbean  </t>
  </si>
  <si>
    <t xml:space="preserve"> ii.iv.  Middle East and Central Asia</t>
  </si>
  <si>
    <t xml:space="preserve"> ii.v.  Sub-Saharan Africa</t>
  </si>
  <si>
    <t>18. Loans (after specific provisions) (= 18.i – 18.ii)</t>
  </si>
  <si>
    <t>Sectoral distribution of investments (percentage)</t>
  </si>
  <si>
    <t>Maturity distribution of investments (percentage)</t>
  </si>
  <si>
    <t>GDP</t>
  </si>
  <si>
    <t xml:space="preserve">  i. Central bank</t>
  </si>
  <si>
    <t>16. Financial assets (= 17 through 23)</t>
  </si>
  <si>
    <t xml:space="preserve">24. Liabilities (= 25 through 29) </t>
  </si>
  <si>
    <t>11.  Nonfinancial assets</t>
  </si>
  <si>
    <t xml:space="preserve">4. Gross income  (= 1 – 2 + 3)    </t>
  </si>
  <si>
    <t xml:space="preserve">6.  Net income (before taxes) (= 4 – 5) </t>
  </si>
  <si>
    <t>8. Net income after tax (= 6 – 7)</t>
  </si>
  <si>
    <t xml:space="preserve">19.  Liabilities (= 20 + 21 + 22) </t>
  </si>
  <si>
    <t>4. Net income from insurance activity (= 1 – 2 + 3)</t>
  </si>
  <si>
    <t xml:space="preserve">6. Gross income (= 4 + 5) </t>
  </si>
  <si>
    <t xml:space="preserve">10. Net income (before taxes) (= 6 – 7 + 8 + 9) </t>
  </si>
  <si>
    <t>12. Net income after tax (= 10 – 11)</t>
  </si>
  <si>
    <t xml:space="preserve">3. Net investment income (= 1 – 2) </t>
  </si>
  <si>
    <t xml:space="preserve">7. Net income (before taxes) (= 3 + 4 –  5 + 6) </t>
  </si>
  <si>
    <t>9. Net income after tax (= 7 – 8)</t>
  </si>
  <si>
    <t>12. Nonfinancial assets (= 12.i + 12.ii)</t>
  </si>
  <si>
    <t>13. Financial assets (= 14 through 22)</t>
  </si>
  <si>
    <t xml:space="preserve">23. Liabilities (= 24 through 27) </t>
  </si>
  <si>
    <t>29. Net worth (= 11 – 23 – 28)</t>
  </si>
  <si>
    <t>21. Liabilities (= 26 + 27 + 28)</t>
  </si>
  <si>
    <t>26. Debt (= 22 through 25)</t>
  </si>
  <si>
    <t>29. Capital and reserves</t>
  </si>
  <si>
    <t xml:space="preserve">5. Less taxes, including social security contributions, and other current transfers </t>
  </si>
  <si>
    <t>6. Gross disposable income (= 1 + 2 + 3 + 4 – 5)</t>
  </si>
  <si>
    <t>8. Nonfinancial assets (= 8.i + 8.ii + 8.iii)</t>
  </si>
  <si>
    <t>9. Financial assets (= 10 through 15)</t>
  </si>
  <si>
    <t xml:space="preserve">16. Liabilities (= 19 + 20) </t>
  </si>
  <si>
    <t>19. Debt (= 17 + 18)</t>
  </si>
  <si>
    <t>21.  Net worth (= 7 – 16)</t>
  </si>
  <si>
    <t>Loans to Domestic economy</t>
  </si>
  <si>
    <t>Loans to Emerging market and developing economies</t>
  </si>
  <si>
    <t>OFCs' assets to gross domestic product: Pension Funds</t>
  </si>
  <si>
    <t>OFCs' assets to gross domestic product: Insurance Corporations</t>
  </si>
  <si>
    <t>OFCs' assets to gross domestic product:  Money Market funds</t>
  </si>
  <si>
    <t>Domestic Currency</t>
  </si>
  <si>
    <t>Million</t>
  </si>
  <si>
    <t>15. Nonfinancial Assets</t>
  </si>
  <si>
    <t xml:space="preserve">       of which,</t>
  </si>
  <si>
    <t>Percent</t>
  </si>
  <si>
    <t>Unit</t>
  </si>
  <si>
    <t>Basis Points</t>
  </si>
  <si>
    <t>Geographic distribution of total loans: Domestic economy</t>
  </si>
  <si>
    <t>(ii) Advanced economies</t>
  </si>
  <si>
    <t xml:space="preserve">(iii)  Emerging market and developing economies  </t>
  </si>
  <si>
    <t>Geographic distribution of total loans</t>
  </si>
  <si>
    <t>VERTICAL CHECKS FOR UNDERLYING SERIES</t>
  </si>
  <si>
    <t>Net income from insurance activity = Premiums earned, net of reinsurance - Claims incurred, net of reinsurance + Net change in technical reserves for future claims</t>
  </si>
  <si>
    <t>Gross income = Net income from insurance activity + Other operating income</t>
  </si>
  <si>
    <t>Net investment income = Investment income - Investment expense</t>
  </si>
  <si>
    <t>Gross disposable income = Wages and salaries + Property income receivable + Current transfers + Other - Less taxes, including social security contributions, and other current transfers</t>
  </si>
  <si>
    <t>Total assets = Total labilities</t>
  </si>
  <si>
    <t>(i) Domestic economy</t>
  </si>
  <si>
    <r>
      <t xml:space="preserve">     1</t>
    </r>
    <r>
      <rPr>
        <b/>
        <vertAlign val="superscript"/>
        <sz val="8"/>
        <rFont val="Times New Roman"/>
        <family val="1"/>
      </rPr>
      <t>st</t>
    </r>
    <r>
      <rPr>
        <b/>
        <sz val="8"/>
        <rFont val="Times New Roman"/>
        <family val="1"/>
      </rPr>
      <t xml:space="preserve"> Quartile (weighted)</t>
    </r>
  </si>
  <si>
    <r>
      <t xml:space="preserve">     2</t>
    </r>
    <r>
      <rPr>
        <b/>
        <vertAlign val="superscript"/>
        <sz val="8"/>
        <rFont val="Times New Roman"/>
        <family val="1"/>
      </rPr>
      <t>nd</t>
    </r>
    <r>
      <rPr>
        <b/>
        <sz val="8"/>
        <rFont val="Times New Roman"/>
        <family val="1"/>
      </rPr>
      <t xml:space="preserve"> Quartile (weighted)</t>
    </r>
  </si>
  <si>
    <r>
      <t xml:space="preserve">     3</t>
    </r>
    <r>
      <rPr>
        <b/>
        <vertAlign val="superscript"/>
        <sz val="8"/>
        <rFont val="Times New Roman"/>
        <family val="1"/>
      </rPr>
      <t>rd</t>
    </r>
    <r>
      <rPr>
        <b/>
        <sz val="8"/>
        <rFont val="Times New Roman"/>
        <family val="1"/>
      </rPr>
      <t xml:space="preserve"> Quartile (weighted)</t>
    </r>
  </si>
  <si>
    <t>OFCs' assets to total financial assets</t>
  </si>
  <si>
    <t>5. Other operating income (= 5.i + 5.ii + 5.iii+ 5.iv)</t>
  </si>
  <si>
    <t xml:space="preserve">OFCs' assets to gross domestic product </t>
  </si>
  <si>
    <t xml:space="preserve">Gross income = Interest income + Interest expenses + Noninterest income </t>
  </si>
  <si>
    <t>Net income after tax = Gross income +  Noninterest expenses and provisions - Income tax</t>
  </si>
  <si>
    <t>Total assets = Nonfinancial assets + Currency and deposits + Loans + Debt securities + Equity and investment fund shares + Financial derivatives + Other financial assets</t>
  </si>
  <si>
    <t>Total liabilities = Loans + Financial derivatives and employee stock options + Investment fund shares issued</t>
  </si>
  <si>
    <t>Total assets - Total labilities &lt;1,000</t>
  </si>
  <si>
    <t>Net income after tax = Gross income - Other operating expenses + Investment income (net) + Gain/losses due to revaluations of financial assets/liabilities - Income tax</t>
  </si>
  <si>
    <t>Total assets = Nonfinancial Assets+ Currency and deposits+ Loans+ Debt securities+ Equity and investment fund shares+ Reinsurance claims+ Financial derivatives+ Other financial assets</t>
  </si>
  <si>
    <t>Net income after tax = Net investment income + Other income - Total administrative expenses + Net actuarial gains/losses - Income tax</t>
  </si>
  <si>
    <t>Total assets = Nonfinancial assets+ Financial assets+ Currency and deposits+ Loans+ Debt securities+ Equity and investment fund shares+ Contributions receivable+ Insurance, pensions, and standardized guarantee schemes+ Financial derivatives+ Pension benefit surplus+ Other financial assets</t>
  </si>
  <si>
    <t>Liabilities = Loans+ Debt securities+ Financial derivatives and employee stock options+ Other liabilities+ Net equity of households in pension fund   reserves+ Net worth</t>
  </si>
  <si>
    <t>Net income after taxes = Revenue from sales of goods and services  +  Cost of sales + Net operating income  + Interest income - Interest expenses + Other income (net) - Corporate income taxes</t>
  </si>
  <si>
    <t>Total assets = Nonfinancial assets + Currency and deposits + Debt securities + Equity and investment fund shares + Trade credit + Financial derivatives + Other financial assets</t>
  </si>
  <si>
    <t>Liabilities = Loans + Debt securities + Trade credit + Other liabilities + Financial derivatives and employee stock options + General and specific provisions + Capital and reserves</t>
  </si>
  <si>
    <t>Total assets = Nonfinancial assets + Currency and deposits + Debt securities +Loans +Equity and investment fund shares +Insurance, pensions, and standardized guarantee schemes + Other financial assets</t>
  </si>
  <si>
    <t>Total liabilities = Loans + Other debt instruments + Debt +Other liabilities + Net worth</t>
  </si>
  <si>
    <t>HORIZONTAL CHECKS FOR UNDERLYING SERIES</t>
  </si>
  <si>
    <t xml:space="preserve">Gross income (IC) = Gross income (LIC) +  Gross income (NLIC) </t>
  </si>
  <si>
    <t>Net income after tax (IC) = Net income after tax (LIC) + Net income after tax (LLIC)</t>
  </si>
  <si>
    <t xml:space="preserve">Total assets (IC) = Total assets (LIC) +  Total assets (NLIC) </t>
  </si>
  <si>
    <t>Total liabilities (IC) = Total liabilities (LIC) + Total liabilities (NLIC)</t>
  </si>
  <si>
    <t>FS_ODX_INBT</t>
  </si>
  <si>
    <t>FS_ODX_OCINT</t>
  </si>
  <si>
    <t>FS_ODX_OGP</t>
  </si>
  <si>
    <t>FS_ODX_CET1</t>
  </si>
  <si>
    <t>FS_ODX_AT1</t>
  </si>
  <si>
    <t>FS_ODX_TEM</t>
  </si>
  <si>
    <t>FS_ODX_HQLA</t>
  </si>
  <si>
    <t>FS_ODX_TNCO</t>
  </si>
  <si>
    <t>FS_ODX_FSA</t>
  </si>
  <si>
    <t>FS_ODX_FSR</t>
  </si>
  <si>
    <t>FS_ODX_FSGDLD</t>
  </si>
  <si>
    <t>FS_ODX_FSGDLAXC</t>
  </si>
  <si>
    <t>FS_ODX_FSGDLO</t>
  </si>
  <si>
    <t>FS_ODX_FSGDLDA</t>
  </si>
  <si>
    <t>FS_ODX_FSGDLE</t>
  </si>
  <si>
    <t>FS_ODX_FSGDW</t>
  </si>
  <si>
    <t>FS_ODX_FSGDLMC</t>
  </si>
  <si>
    <t>FS_ODX_FSGDLS</t>
  </si>
  <si>
    <t>FS_ODX_CPS</t>
  </si>
  <si>
    <t>FS_ODX_CLE</t>
  </si>
  <si>
    <t>FS_ODX_RL</t>
  </si>
  <si>
    <t>FS_ODX_RD</t>
  </si>
  <si>
    <t>FS_ODX_HI</t>
  </si>
  <si>
    <t>FS_ODX_LI</t>
  </si>
  <si>
    <t>FSNERA</t>
  </si>
  <si>
    <t>FSNERAB</t>
  </si>
  <si>
    <t>FSDERA</t>
  </si>
  <si>
    <t>FSDERE</t>
  </si>
  <si>
    <t>FS_OFM_MMF_II</t>
  </si>
  <si>
    <t>FS_OFM_MMF_EI</t>
  </si>
  <si>
    <t>FS_OFM_MMF_INI</t>
  </si>
  <si>
    <t>FS_OFM_MMF_IG</t>
  </si>
  <si>
    <t>FS_OFM_MMF_ENIPN</t>
  </si>
  <si>
    <t>FS_OFM_MMF_INBT</t>
  </si>
  <si>
    <t>FS_OFM_MMF_TI</t>
  </si>
  <si>
    <t>FS_OFM_MMF_INAET</t>
  </si>
  <si>
    <t>FS_OFM_MMF_OCINT</t>
  </si>
  <si>
    <t>FS_OFM_MMF_A</t>
  </si>
  <si>
    <t>FS_OFM_MMF_ANF</t>
  </si>
  <si>
    <t>FS_OFM_MMF_AF</t>
  </si>
  <si>
    <t>FS_OFM_MMF_AFC</t>
  </si>
  <si>
    <t>FS_OFM_MMF_AFL</t>
  </si>
  <si>
    <t>FS_OFM_MMF_AFD</t>
  </si>
  <si>
    <t>FS_OFM_MMF_AFE</t>
  </si>
  <si>
    <t>FS_OFM_MMF_AFF</t>
  </si>
  <si>
    <t>FS_OFM_MMF_AFO</t>
  </si>
  <si>
    <t>FS_OFM_MMF_L</t>
  </si>
  <si>
    <t>FS_OFM_MMF_LDL</t>
  </si>
  <si>
    <t>FS_OFM_MMF_LF</t>
  </si>
  <si>
    <t>FS_OFM_MMF_LIF</t>
  </si>
  <si>
    <t>FS_OFM_MMF_B</t>
  </si>
  <si>
    <t>FS_OFM_MMF_SD_CB</t>
  </si>
  <si>
    <t>FS_OFM_MMF_SD_DT</t>
  </si>
  <si>
    <t>FS_OFM_MMF_SD_OFC</t>
  </si>
  <si>
    <t>FS_OFM_MMF_SD_CG</t>
  </si>
  <si>
    <t>FS_OFM_MMF_SD_OG</t>
  </si>
  <si>
    <t>FS_OFM_MMF_SD_NFC</t>
  </si>
  <si>
    <t>FS_OFM_MMF_SD_NR</t>
  </si>
  <si>
    <t>FS_OFM_MMF_MD1</t>
  </si>
  <si>
    <t>FS_OFM_MMF_MD2</t>
  </si>
  <si>
    <t>FS_OFM_MMF_MD3</t>
  </si>
  <si>
    <t>FSDFAG</t>
  </si>
  <si>
    <t>FS_OFM_IPF_IC_PE</t>
  </si>
  <si>
    <t>FS_OFM_IPF_IC_PEG</t>
  </si>
  <si>
    <t>FS_OFM_IPF_IC_PER</t>
  </si>
  <si>
    <t>FS_OFM_IPF_IC_PET</t>
  </si>
  <si>
    <t>FS_OFM_IPF_IC_CI</t>
  </si>
  <si>
    <t>FS_OFM_IPF_IC_CIG</t>
  </si>
  <si>
    <t>FS_OFM_IPF_IC_CIR</t>
  </si>
  <si>
    <t>FS_OFM_IPF_IC_CIC</t>
  </si>
  <si>
    <t>FS_OFM_IPF_IC_CIT</t>
  </si>
  <si>
    <t>FS_OFM_IPF_IC_NTR</t>
  </si>
  <si>
    <t>FS_OFM_IPF_IC_NI</t>
  </si>
  <si>
    <t>FS_OFM_IPF_IC_OI</t>
  </si>
  <si>
    <t>FS_OFM_IPF_IC_OIC</t>
  </si>
  <si>
    <t>FS_OFM_IPF_IC_OIR</t>
  </si>
  <si>
    <t>FS_OFM_IPF_IC_OIG</t>
  </si>
  <si>
    <t>FS_OFM_IPF_IC_OIO</t>
  </si>
  <si>
    <t>FS_OFM_IPF_IC_IG</t>
  </si>
  <si>
    <t>FS_OFM_IPF_IC_OE</t>
  </si>
  <si>
    <t>FS_OFM_IPF_IC_OEP</t>
  </si>
  <si>
    <t>FS_OFM_IPF_IC_OEU</t>
  </si>
  <si>
    <t>FS_OFM_IPF_IC_OER</t>
  </si>
  <si>
    <t>FS_OFM_IPF_IC_OEO</t>
  </si>
  <si>
    <t>FS_OFM_IPF_IC_NII</t>
  </si>
  <si>
    <t>FS_OFM_IPF_IC_IINFI</t>
  </si>
  <si>
    <t>FS_OFM_IPF_IC_IINOI</t>
  </si>
  <si>
    <t>FS_OFM_IPF_IC_IINIC</t>
  </si>
  <si>
    <t>FS_OFM_IPF_IC_GRF</t>
  </si>
  <si>
    <t>FS_OFM_IPF_IC_INBT</t>
  </si>
  <si>
    <t>FS_OFM_IPF_IC_TI</t>
  </si>
  <si>
    <t>FS_OFM_IPF_IC_INAET</t>
  </si>
  <si>
    <t>FS_OFM_IPF_IC_OCINT</t>
  </si>
  <si>
    <t>FS_OFM_IPF_IC_A</t>
  </si>
  <si>
    <t>FS_OFM_IPF_IC_ANF</t>
  </si>
  <si>
    <t>FS_OFM_IPF_IC_ANFPO</t>
  </si>
  <si>
    <t>FS_OFM_IPF_IC_ANFPI</t>
  </si>
  <si>
    <t>FS_OFM_IPF_IC_AF</t>
  </si>
  <si>
    <t>FS_OFM_IPF_IC_AFC</t>
  </si>
  <si>
    <t>FS_OFM_IPF_IC_AFL</t>
  </si>
  <si>
    <t>FS_OFM_IPF_IC_AFD</t>
  </si>
  <si>
    <t>FS_OFM_IPF_IC_AFE</t>
  </si>
  <si>
    <t>FS_OFM_IPF_IC_AFR</t>
  </si>
  <si>
    <t>FS_OFM_IPF_IC_AFRRCO</t>
  </si>
  <si>
    <t>FS_OFM_IPF_IC_AFRREC</t>
  </si>
  <si>
    <t>FS_OFM_IPF_IC_AFF</t>
  </si>
  <si>
    <t>FS_OFM_IPF_IC_AFO</t>
  </si>
  <si>
    <t>FS_OFM_IPF_IC_L</t>
  </si>
  <si>
    <t>FS_OFM_IPF_IC_LDL</t>
  </si>
  <si>
    <t>FS_OFM_IPF_IC_LDD</t>
  </si>
  <si>
    <t>FS_OFM_IPF_IC_LF</t>
  </si>
  <si>
    <t>FS_OFM_IPF_IC_LO</t>
  </si>
  <si>
    <t>FS_OFM_IPF_ICLI</t>
  </si>
  <si>
    <t>FS_OFM_IPF_IC_LINE</t>
  </si>
  <si>
    <t>FS_OFM_IPF_IC_LIPI</t>
  </si>
  <si>
    <t>FS_OFM_IPF_IC_LIPF</t>
  </si>
  <si>
    <t>FS_OFM_IPF_IC_LIOP</t>
  </si>
  <si>
    <t>FS_OFM_IPF_IC_CR</t>
  </si>
  <si>
    <t>FS_OFM_IPF_IC_B</t>
  </si>
  <si>
    <t>FS_OFM_IPF_IC_AINBT</t>
  </si>
  <si>
    <t>FS_OFM_IPF_IC_AINAET</t>
  </si>
  <si>
    <t>FS_OFM_IPF_IC_AA</t>
  </si>
  <si>
    <t>FS_OFM_IPF_IC_ACR</t>
  </si>
  <si>
    <t>FS_OFM_IPF_NLIC_PE</t>
  </si>
  <si>
    <t>FS_OFM_IPF_NLIC_PEG</t>
  </si>
  <si>
    <t>FS_OFM_IPF_NLIC_PER</t>
  </si>
  <si>
    <t>FS_OFM_IPF_NLIC_PET</t>
  </si>
  <si>
    <t>FS_OFM_IPF_NLIC_CI</t>
  </si>
  <si>
    <t>FS_OFM_IPF_NLIC_CIG</t>
  </si>
  <si>
    <t>FS_OFM_IPF_NLIC_CIR</t>
  </si>
  <si>
    <t>FS_OFM_IPF_NLIC_CIC</t>
  </si>
  <si>
    <t>FS_OFM_IPF_NLIC_CIT</t>
  </si>
  <si>
    <t>FS_OFM_IPF_NLIC_NTR</t>
  </si>
  <si>
    <t>FS_OFM_IPF_NLIC_NI</t>
  </si>
  <si>
    <t>FS_OFM_IPF_NLIC_OI</t>
  </si>
  <si>
    <t>FS_OFM_IPF_NLIC_OIC</t>
  </si>
  <si>
    <t>FS_OFM_IPF_NLIC_OIR</t>
  </si>
  <si>
    <t>FS_OFM_IPF_NLIC_OIG</t>
  </si>
  <si>
    <t>FS_OFM_IPF_NLIC_OIO</t>
  </si>
  <si>
    <t>FS_OFM_IPF_NLIC_IG</t>
  </si>
  <si>
    <t>FS_OFM_IPF_NLIC_OE</t>
  </si>
  <si>
    <t>FS_OFM_IPF_NLIC_OEP</t>
  </si>
  <si>
    <t>FS_OFM_IPF_NLIC_OEU</t>
  </si>
  <si>
    <t>FS_OFM_IPF_NLIC_OER</t>
  </si>
  <si>
    <t>FS_OFM_IPF_NLIC_OEO</t>
  </si>
  <si>
    <t>FS_OFM_IPF_NLIC_IIN</t>
  </si>
  <si>
    <t>FS_OFM_IPF_NLIC_IINFI</t>
  </si>
  <si>
    <t>FS_OFM_IPF_NLIC_IINOI</t>
  </si>
  <si>
    <t>FS_OFM_IPF_NLIC_IINIC</t>
  </si>
  <si>
    <t>FS_OFM_IPF_NLIC_GRF</t>
  </si>
  <si>
    <t>FS_OFM_IPF_NLIC_INBT</t>
  </si>
  <si>
    <t>FS_OFM_IPF_NLIC_TI</t>
  </si>
  <si>
    <t>FS_OFM_IPF_NLIC_INAET</t>
  </si>
  <si>
    <t>FS_OFM_IPF_NLIC_OCINT</t>
  </si>
  <si>
    <t>FS_OFM_IPF_NLIC_A</t>
  </si>
  <si>
    <t>FS_OFM_IPF_NLIC_ANF</t>
  </si>
  <si>
    <t>FS_OFM_IPF_NLIC_ANFPO</t>
  </si>
  <si>
    <t>FS_OFM_IPF_NLIC_ANFPI</t>
  </si>
  <si>
    <t>FS_OFM_IPF_NLIC_AF</t>
  </si>
  <si>
    <t>FS_OFM_IPF_NLIC_AFC</t>
  </si>
  <si>
    <t>FS_OFM_IPF_NLIC_AFL</t>
  </si>
  <si>
    <t>FS_OFM_IPF_NLIC_AFD</t>
  </si>
  <si>
    <t>FS_OFM_IPF_NLIC_AFE</t>
  </si>
  <si>
    <t>FS_OFM_IPF_NLIC_AFR</t>
  </si>
  <si>
    <t>FS_OFM_IPF_NLIC_AFRRCO</t>
  </si>
  <si>
    <t>FS_OFM_IPF_NLIC_AFRREC</t>
  </si>
  <si>
    <t>FS_OFM_IPF_NLIC_AFF</t>
  </si>
  <si>
    <t>FS_OFM_IPF_NLIC_AFO</t>
  </si>
  <si>
    <t>FS_OFM_IPF_NLIC_L</t>
  </si>
  <si>
    <t>FS_OFM_IPF_NLIC_LDL</t>
  </si>
  <si>
    <t>FS_OFM_IPF_NLIC_LDD</t>
  </si>
  <si>
    <t>FS_OFM_IPF_NLIC_LF</t>
  </si>
  <si>
    <t>FS_OFM_IPF_NLIC_LO</t>
  </si>
  <si>
    <t>FS_OFM_IPF_NLIC_LINE</t>
  </si>
  <si>
    <t>FS_OFM_IPF_NLIC_LIPI</t>
  </si>
  <si>
    <t>FS_OFM_IPF_NLIC_LIPF</t>
  </si>
  <si>
    <t>FS_OFM_IPF_NLIC_LIOP</t>
  </si>
  <si>
    <t>FS_OFM_IPF_NLIC_CR</t>
  </si>
  <si>
    <t>FS_OFM_IPF_NLIC_B</t>
  </si>
  <si>
    <t>FS_OFM_IPF_NLIC_AINBT</t>
  </si>
  <si>
    <t>FS_OFM_IPF_NLIC_AINAET</t>
  </si>
  <si>
    <t>FS_OFM_IPF_NLIC_AA</t>
  </si>
  <si>
    <t>FS_OFM_IPF_NLIC_ACR</t>
  </si>
  <si>
    <t>FS_OFM_IPF_LIC_PE</t>
  </si>
  <si>
    <t>FS_OFM_IPF_LIC_PEG</t>
  </si>
  <si>
    <t>FS_OFM_IPF_LIC_PER</t>
  </si>
  <si>
    <t>FS_OFM_IPF_LIC_PET</t>
  </si>
  <si>
    <t>FS_OFM_IPF_LIC_CI</t>
  </si>
  <si>
    <t>FS_OFM_IPF_LIC_CIG</t>
  </si>
  <si>
    <t>FS_OFM_IPF_LIC_CIR</t>
  </si>
  <si>
    <t>FS_OFM_IPF_LIC_CIC</t>
  </si>
  <si>
    <t>FS_OFM_IPF_LIC_CIT</t>
  </si>
  <si>
    <t>FS_OFM_IPF_LIC_NTR</t>
  </si>
  <si>
    <t>FS_OFM_IPF_LIC_NI</t>
  </si>
  <si>
    <t>FS_OFM_IPF_LIC_OI</t>
  </si>
  <si>
    <t>FS_OFM_IPF_LIC_OIC</t>
  </si>
  <si>
    <t>FS_OFM_IPF_LIC_OIR</t>
  </si>
  <si>
    <t>FS_OFM_IPF_LIC_OIG</t>
  </si>
  <si>
    <t>FS_OFM_IPF_LIC_OIO</t>
  </si>
  <si>
    <t>FS_OFM_IPF_LIC_IG</t>
  </si>
  <si>
    <t>FS_OFM_IPF_LIC_OE</t>
  </si>
  <si>
    <t>FS_OFM_IPF_LIC_OEP</t>
  </si>
  <si>
    <t>FS_OFM_IPF_LIC_OEU</t>
  </si>
  <si>
    <t>FS_OFM_IPF_LIC_OER</t>
  </si>
  <si>
    <t>FS_OFM_IPF_LIC_OEO</t>
  </si>
  <si>
    <t>FS_OFM_IPF_LIC_IIN</t>
  </si>
  <si>
    <t>FS_OFM_IPF_LIC_IINFI</t>
  </si>
  <si>
    <t>FS_OFM_IPF_LIC_IINOI</t>
  </si>
  <si>
    <t>FS_OFM_IPF_LIC_IINIC</t>
  </si>
  <si>
    <t>FS_OFM_IPF_LIC_GRF</t>
  </si>
  <si>
    <t>FS_OFM_IPF_LIC_INBT</t>
  </si>
  <si>
    <t>FS_OFM_IPF_LIC_TI</t>
  </si>
  <si>
    <t>FS_OFM_IPF_LIC_INAET</t>
  </si>
  <si>
    <t>FS_OFM_IPF_LIC_OCINT</t>
  </si>
  <si>
    <t>FS_OFM_IPF_LIC_A</t>
  </si>
  <si>
    <t>FS_OFM_IPF_LIC_ANF</t>
  </si>
  <si>
    <t>FS_OFM_IPF_LIC_ANFPO</t>
  </si>
  <si>
    <t>FS_OFM_IPF_LIC_ANFPI</t>
  </si>
  <si>
    <t>FS_OFM_IPF_LIC_AF</t>
  </si>
  <si>
    <t>FS_OFM_IPF_LIC_AFC</t>
  </si>
  <si>
    <t>FS_OFM_IPF_LIC_AFL</t>
  </si>
  <si>
    <t>FS_OFM_IPF_LIC_AFD</t>
  </si>
  <si>
    <t>FS_OFM_IPF_LIC_AFE</t>
  </si>
  <si>
    <t>FS_OFM_IPF_LIC_AFR</t>
  </si>
  <si>
    <t>FS_OFM_IPF_LIC_AFRRCO</t>
  </si>
  <si>
    <t>FS_OFM_IPF_LIC_AFRREC</t>
  </si>
  <si>
    <t>FS_OFM_IPF_LIC_AFF</t>
  </si>
  <si>
    <t>FS_OFM_IPF_LIC_AFO</t>
  </si>
  <si>
    <t>FS_OFM_IPF_LIC_L</t>
  </si>
  <si>
    <t>FS_OFM_IPF_LIC_LDL</t>
  </si>
  <si>
    <t>FS_OFM_IPF_LIC_LDD</t>
  </si>
  <si>
    <t>FS_OFM_IPF_LIC_LF</t>
  </si>
  <si>
    <t>FS_OFM_IPF_LIC_LO</t>
  </si>
  <si>
    <t>FS_OFM_IPF_LIC_LINE</t>
  </si>
  <si>
    <t>FS_OFM_IPF_LIC_LIPI</t>
  </si>
  <si>
    <t>FS_OFM_IPF_LIC_LIPF</t>
  </si>
  <si>
    <t>FS_OFM_IPF_LIC_LIOP</t>
  </si>
  <si>
    <t>FS_OFM_IPF_LIC_CR</t>
  </si>
  <si>
    <t>FS_OFM_IPF_LIC_B</t>
  </si>
  <si>
    <t>FS_OFM_IPF_LIC_AINBT</t>
  </si>
  <si>
    <t>FS_OFM_IPF_LIC_AINAET</t>
  </si>
  <si>
    <t>FS_OFM_IPF_LIC_AA</t>
  </si>
  <si>
    <t>FS_OFM_IPF_LIC_ACR</t>
  </si>
  <si>
    <t>FS_OFM_IPF_PF_IVI</t>
  </si>
  <si>
    <t>FS_OFM_IPF_PF_INI_II</t>
  </si>
  <si>
    <t>FS_OFM_IPF_PF_INI_IIO</t>
  </si>
  <si>
    <t>FS_OFM_IPF_PF_INI_ICN</t>
  </si>
  <si>
    <t>FS_OFM_IPF_PF_EIV</t>
  </si>
  <si>
    <t>FS_OFM_IPF_PF_EIVI</t>
  </si>
  <si>
    <t>FS_OFM_IPF_PF_EIVT</t>
  </si>
  <si>
    <t>FS_OFM_IPF_PF_NE</t>
  </si>
  <si>
    <t>FS_OFM_IPF_PF_OI</t>
  </si>
  <si>
    <t>FS_OFM_IPF_PF_TA</t>
  </si>
  <si>
    <t>FS_OFM_IPF_PF_NA</t>
  </si>
  <si>
    <t>FS_OFM_IPF_PF_INBT</t>
  </si>
  <si>
    <t>FS_OFM_IPF_PF_TI</t>
  </si>
  <si>
    <t>FS_OFM_IPF_PF_INAET</t>
  </si>
  <si>
    <t>FS_OFM_IPF_PF_OCINT</t>
  </si>
  <si>
    <t>FS_OFM_IPF_PF_A</t>
  </si>
  <si>
    <t>FS_OFM_IPF_PF_ANF</t>
  </si>
  <si>
    <t>FS_OFM_IPF_PF_ANFPO</t>
  </si>
  <si>
    <t>FS_OFM_IPF_PF_ANFPI</t>
  </si>
  <si>
    <t>FS_OFM_IPF_PF_AF</t>
  </si>
  <si>
    <t>FS_OFM_IPF_PF_AFC</t>
  </si>
  <si>
    <t>FS_OFM_IPF_PF_AFL</t>
  </si>
  <si>
    <t>FS_OFM_IPF_PF_AFD</t>
  </si>
  <si>
    <t>FS_OFM_IPF_PF_AFE</t>
  </si>
  <si>
    <t>FS_OFM_IPF_PF_AFR</t>
  </si>
  <si>
    <t>FS_OFM_IPF_PF_AFRRCO</t>
  </si>
  <si>
    <t>FS_OFM_IPF_PF_AFRREC</t>
  </si>
  <si>
    <t>FS_OFM_IPF_PF_AFF</t>
  </si>
  <si>
    <t>FS_OFM_IPF_PF_AFO</t>
  </si>
  <si>
    <t>FS_OFM_IPF_PF_L</t>
  </si>
  <si>
    <t>FS_OFM_IPF_PF_LDL</t>
  </si>
  <si>
    <t>FS_OFM_IPF_PF_LDD</t>
  </si>
  <si>
    <t>FS_OFM_IPF_PF_LF</t>
  </si>
  <si>
    <t>FS_OFM_IPF_PF_LO</t>
  </si>
  <si>
    <t>FS_OFM_IPF_PF_LNE</t>
  </si>
  <si>
    <t>FS_OFM_IPF_PF_LNEDC</t>
  </si>
  <si>
    <t>FS_OFM_IPF_PF_LNEDB</t>
  </si>
  <si>
    <t>FS_OFM_IPF_PF_LNEHS</t>
  </si>
  <si>
    <t>FS_OFM_IPF_PF_LNW</t>
  </si>
  <si>
    <t>FS_OFM_IPF_PF_B</t>
  </si>
  <si>
    <t>FS_OFM_IPF_PF_ALB</t>
  </si>
  <si>
    <t>FS_OFM_IPF_PF_EPP</t>
  </si>
  <si>
    <t>FS_OFM_IPF_PF_AINBT</t>
  </si>
  <si>
    <t>FS_OFM_IPF_PF_AA</t>
  </si>
  <si>
    <t>FS_OFM_A</t>
  </si>
  <si>
    <t>FSNFAT</t>
  </si>
  <si>
    <t>FSDFAT</t>
  </si>
  <si>
    <t>FS_OFM_O</t>
  </si>
  <si>
    <t>FS_NFC_ANFR</t>
  </si>
  <si>
    <t>FS_NFC_ANFE</t>
  </si>
  <si>
    <t>FS_NFC_ANFIP</t>
  </si>
  <si>
    <t>FS_NFC_ANFI</t>
  </si>
  <si>
    <t>FS_NFC_ANFO</t>
  </si>
  <si>
    <t>FS_NFC_LG</t>
  </si>
  <si>
    <t>FS_NFC_DNR</t>
  </si>
  <si>
    <t>FS_NFC_DFX</t>
  </si>
  <si>
    <t>FS_NFC_DSP</t>
  </si>
  <si>
    <t>FS_NFC_IIPO</t>
  </si>
  <si>
    <t>FSNNF</t>
  </si>
  <si>
    <t>FSDNF</t>
  </si>
  <si>
    <t>FS_HH_ANFCG</t>
  </si>
  <si>
    <t>FS_HH_AFL</t>
  </si>
  <si>
    <t>FS_HH_AFI</t>
  </si>
  <si>
    <t>FS_HH_LDOD</t>
  </si>
  <si>
    <t>FS_HH_LO</t>
  </si>
  <si>
    <t>FS_HH_LDP</t>
  </si>
  <si>
    <t>FSKRC</t>
  </si>
  <si>
    <t>FSKRTC</t>
  </si>
  <si>
    <t>FSKNL</t>
  </si>
  <si>
    <t>FSNKNL</t>
  </si>
  <si>
    <t>FSCET</t>
  </si>
  <si>
    <t>FSKA</t>
  </si>
  <si>
    <t>FSDKA</t>
  </si>
  <si>
    <t>FSANL</t>
  </si>
  <si>
    <t>FSCLE</t>
  </si>
  <si>
    <t>FSPN</t>
  </si>
  <si>
    <t>FSERA</t>
  </si>
  <si>
    <t>FSERE</t>
  </si>
  <si>
    <t>FSEIM</t>
  </si>
  <si>
    <t>FSENE</t>
  </si>
  <si>
    <t>FSLT</t>
  </si>
  <si>
    <t>FSLS</t>
  </si>
  <si>
    <t>FSLC</t>
  </si>
  <si>
    <t>FSNSF</t>
  </si>
  <si>
    <t>FSSNO</t>
  </si>
  <si>
    <t>FSNSNO</t>
  </si>
  <si>
    <t>FSREPRR_PC_CP_A</t>
  </si>
  <si>
    <t>FSLE</t>
  </si>
  <si>
    <t>FSGDD</t>
  </si>
  <si>
    <t>FDGDAE</t>
  </si>
  <si>
    <t>FDGDEM</t>
  </si>
  <si>
    <t>FSLEDEGDA</t>
  </si>
  <si>
    <t>FSLEDEGDE</t>
  </si>
  <si>
    <t>FSLEDEGDLA</t>
  </si>
  <si>
    <t>FSLEDEGDMC</t>
  </si>
  <si>
    <t>FSLEDEGDSSA</t>
  </si>
  <si>
    <t>FSGDL</t>
  </si>
  <si>
    <t>FSGA</t>
  </si>
  <si>
    <t>FSGL</t>
  </si>
  <si>
    <t>FSTI</t>
  </si>
  <si>
    <t>FSPE</t>
  </si>
  <si>
    <t>FSSR</t>
  </si>
  <si>
    <t>FSSH</t>
  </si>
  <si>
    <t>FSCD</t>
  </si>
  <si>
    <t>FSFC</t>
  </si>
  <si>
    <t>FSFCD</t>
  </si>
  <si>
    <t>FSDFCD</t>
  </si>
  <si>
    <t>FSCGPS</t>
  </si>
  <si>
    <t>FSFAT</t>
  </si>
  <si>
    <t>FSTFMMF</t>
  </si>
  <si>
    <t>FSTFIC</t>
  </si>
  <si>
    <t>FSTFPF</t>
  </si>
  <si>
    <t>FSFAG</t>
  </si>
  <si>
    <t>FSGDPMMF</t>
  </si>
  <si>
    <t>FSGDPIC</t>
  </si>
  <si>
    <t>FSGDPPF</t>
  </si>
  <si>
    <t>FS_OFM_MM_SD_R</t>
  </si>
  <si>
    <t>FS_OFM_MM_SD</t>
  </si>
  <si>
    <t>FS_OFM_MM_MD</t>
  </si>
  <si>
    <t>FSSETALI</t>
  </si>
  <si>
    <t>FSSELTI</t>
  </si>
  <si>
    <t>FSSETANI</t>
  </si>
  <si>
    <t>FSSENTI</t>
  </si>
  <si>
    <t>FSSETAI</t>
  </si>
  <si>
    <t>FSSETI</t>
  </si>
  <si>
    <t>FSCRNI</t>
  </si>
  <si>
    <t>FSCRNINC</t>
  </si>
  <si>
    <t>FSCRNINP</t>
  </si>
  <si>
    <t>FSRALI</t>
  </si>
  <si>
    <t>FSRELI</t>
  </si>
  <si>
    <t>FSRENI</t>
  </si>
  <si>
    <t>FSREI</t>
  </si>
  <si>
    <t>FSLAPF</t>
  </si>
  <si>
    <t>FSRAPF</t>
  </si>
  <si>
    <t>FSTD</t>
  </si>
  <si>
    <t>FSED</t>
  </si>
  <si>
    <t>FSFCDE</t>
  </si>
  <si>
    <t>FSTDGDP</t>
  </si>
  <si>
    <t>FSRE</t>
  </si>
  <si>
    <t>FSEI</t>
  </si>
  <si>
    <t>FSEIE</t>
  </si>
  <si>
    <t>FSHG</t>
  </si>
  <si>
    <t>FSHS</t>
  </si>
  <si>
    <t>FSHDDI</t>
  </si>
  <si>
    <t>FSREPCR_PC_CP_A</t>
  </si>
  <si>
    <t>FSRR</t>
  </si>
  <si>
    <t>FSCR</t>
  </si>
  <si>
    <t>FSKRTCWQ</t>
  </si>
  <si>
    <t>FSKRTCWQ1</t>
  </si>
  <si>
    <t>FSKRTCWQ2</t>
  </si>
  <si>
    <t>FSKRTCWQ3</t>
  </si>
  <si>
    <t>FSKRTCWSD</t>
  </si>
  <si>
    <t>FSKRTCWS</t>
  </si>
  <si>
    <t>FSKRTCWK</t>
  </si>
  <si>
    <t>FSKNLWQ</t>
  </si>
  <si>
    <t>FSKNLWQ1</t>
  </si>
  <si>
    <t>FSKNLWQ2</t>
  </si>
  <si>
    <t>FSKNLWQ3</t>
  </si>
  <si>
    <t>FSKNLWSD</t>
  </si>
  <si>
    <t>FSKNLWS</t>
  </si>
  <si>
    <t>FSKNLWK</t>
  </si>
  <si>
    <t>FSNLWQ</t>
  </si>
  <si>
    <t>FSNLWQ1</t>
  </si>
  <si>
    <t>FSNLWQ2</t>
  </si>
  <si>
    <t>FSNLWQ3</t>
  </si>
  <si>
    <t>FSNLWSD</t>
  </si>
  <si>
    <t>FSNLWS</t>
  </si>
  <si>
    <t>FSNLWK</t>
  </si>
  <si>
    <t>FSPNWQ</t>
  </si>
  <si>
    <t>FSPNWQ1</t>
  </si>
  <si>
    <t>FSPNWQ2</t>
  </si>
  <si>
    <t>FSPNWQ3</t>
  </si>
  <si>
    <t>FSPNWSD</t>
  </si>
  <si>
    <t>FSPNWS</t>
  </si>
  <si>
    <t>FSPNWK</t>
  </si>
  <si>
    <t>FSERAWQ</t>
  </si>
  <si>
    <t>FSERAWQ1</t>
  </si>
  <si>
    <t>FSERAWQ2</t>
  </si>
  <si>
    <t>FSERAWQ3</t>
  </si>
  <si>
    <t>FSERAWSD</t>
  </si>
  <si>
    <t>FSERAWS</t>
  </si>
  <si>
    <t>FSERAWK</t>
  </si>
  <si>
    <t>FSEREWQ</t>
  </si>
  <si>
    <t>FSEREWQ1</t>
  </si>
  <si>
    <t>FSEREWQ2</t>
  </si>
  <si>
    <t>FSEREWQ3</t>
  </si>
  <si>
    <t>FSEREWSD</t>
  </si>
  <si>
    <t>FSEREWS</t>
  </si>
  <si>
    <t>FSEREWK</t>
  </si>
  <si>
    <t>FSKAWQ</t>
  </si>
  <si>
    <t>FSKAWQ1</t>
  </si>
  <si>
    <t>FSKAWQ2</t>
  </si>
  <si>
    <t>FSKAWQ3</t>
  </si>
  <si>
    <t>FSKAWSD</t>
  </si>
  <si>
    <t>FSKAWS</t>
  </si>
  <si>
    <t>FSKAWK</t>
  </si>
  <si>
    <t>Action</t>
  </si>
  <si>
    <t>New FS2 code</t>
  </si>
  <si>
    <t>Currency</t>
  </si>
  <si>
    <t>New FSD/FS2 code</t>
  </si>
  <si>
    <t>i.i.  Interbank loans2</t>
  </si>
  <si>
    <t xml:space="preserve">ii.  Less provisions for accrued interest on nonperforming assets </t>
  </si>
  <si>
    <t xml:space="preserve">Gross income = Net interest income + Noninterest income </t>
  </si>
  <si>
    <t>Net income after taxes = Gross income + Noninterest expenses + Provisions (net) - Income tax</t>
  </si>
  <si>
    <t>Total assets=Nonfinancial assets + Currency and deposits + Loans (after specific provisions) + Debt securities + Equity and investment fund shares+Financial derivatives+Other financial assets</t>
  </si>
  <si>
    <t>Total liabilities=Currency and deposits+ Loans+ Debt securities+ Other liabilities+ Financial derivatives and employee stock options+ General and other provisions+ Capital and reserves</t>
  </si>
  <si>
    <t>Total assets - Total labilities &lt; 1,000</t>
  </si>
  <si>
    <t>(ii) Other financial corporations</t>
  </si>
  <si>
    <t>(ii.ii)  Insurance corporations</t>
  </si>
  <si>
    <t>(ii.ii.i)  Life insurance corporations</t>
  </si>
  <si>
    <t>(ii.ii.i)  Nonlife insurance corporations</t>
  </si>
  <si>
    <t>(ii.i)  Money market funds</t>
  </si>
  <si>
    <t>(ii.iii)  Pension funds</t>
  </si>
  <si>
    <t>(ii.iv)  OFCs: Others</t>
  </si>
  <si>
    <t>Table 5.5. Other financial corporations</t>
  </si>
  <si>
    <t>Table 5.6. Nonfinancial Corporations</t>
  </si>
  <si>
    <r>
      <t>1. Interest income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</si>
  <si>
    <r>
      <t>2. Interest expense</t>
    </r>
    <r>
      <rPr>
        <vertAlign val="superscript"/>
        <sz val="10"/>
        <color theme="1"/>
        <rFont val="Times New Roman"/>
        <family val="1"/>
      </rPr>
      <t>1</t>
    </r>
  </si>
  <si>
    <r>
      <t>i.  Fees and commissions receivable</t>
    </r>
    <r>
      <rPr>
        <vertAlign val="superscript"/>
        <sz val="10"/>
        <color theme="1"/>
        <rFont val="Times New Roman"/>
        <family val="1"/>
      </rPr>
      <t>1</t>
    </r>
  </si>
  <si>
    <r>
      <t>iv.  Other income</t>
    </r>
    <r>
      <rPr>
        <vertAlign val="superscript"/>
        <sz val="10"/>
        <color theme="1"/>
        <rFont val="Times New Roman"/>
        <family val="1"/>
      </rPr>
      <t>1</t>
    </r>
  </si>
  <si>
    <r>
      <t>13. Retained earnings</t>
    </r>
    <r>
      <rPr>
        <sz val="10"/>
        <rFont val="Times New Roman"/>
        <family val="1"/>
      </rPr>
      <t xml:space="preserve"> (= 10 – 12)</t>
    </r>
  </si>
  <si>
    <r>
      <t xml:space="preserve">14. </t>
    </r>
    <r>
      <rPr>
        <b/>
        <sz val="10"/>
        <rFont val="Times New Roman"/>
        <family val="1"/>
      </rPr>
      <t>Total assets</t>
    </r>
    <r>
      <rPr>
        <sz val="10"/>
        <rFont val="Times New Roman"/>
        <family val="1"/>
      </rPr>
      <t xml:space="preserve"> (= 15 + 16 = 23 + 31)</t>
    </r>
  </si>
  <si>
    <r>
      <t>17. Currency and deposits</t>
    </r>
    <r>
      <rPr>
        <vertAlign val="superscript"/>
        <sz val="10"/>
        <color theme="1"/>
        <rFont val="Times New Roman"/>
        <family val="1"/>
      </rPr>
      <t>1</t>
    </r>
  </si>
  <si>
    <r>
      <t>i.  Gross loans</t>
    </r>
    <r>
      <rPr>
        <vertAlign val="superscript"/>
        <sz val="10"/>
        <color theme="1"/>
        <rFont val="Times New Roman"/>
        <family val="1"/>
      </rPr>
      <t>1</t>
    </r>
  </si>
  <si>
    <r>
      <t>ii.  Specific provisions</t>
    </r>
    <r>
      <rPr>
        <vertAlign val="superscript"/>
        <sz val="10"/>
        <color theme="1"/>
        <rFont val="Times New Roman"/>
        <family val="1"/>
      </rPr>
      <t>3</t>
    </r>
  </si>
  <si>
    <r>
      <t>19. Debt securities</t>
    </r>
    <r>
      <rPr>
        <vertAlign val="superscript"/>
        <sz val="10"/>
        <color theme="1"/>
        <rFont val="Times New Roman"/>
        <family val="1"/>
      </rPr>
      <t>1</t>
    </r>
  </si>
  <si>
    <r>
      <t>21. Financial derivatives</t>
    </r>
    <r>
      <rPr>
        <vertAlign val="superscript"/>
        <sz val="10"/>
        <color theme="1"/>
        <rFont val="Times New Roman"/>
        <family val="1"/>
      </rPr>
      <t>1</t>
    </r>
  </si>
  <si>
    <r>
      <t>22. Other financial assets</t>
    </r>
    <r>
      <rPr>
        <vertAlign val="superscript"/>
        <sz val="10"/>
        <color theme="1"/>
        <rFont val="Times New Roman"/>
        <family val="1"/>
      </rPr>
      <t>1</t>
    </r>
  </si>
  <si>
    <r>
      <t>ii.  Interbank deposits</t>
    </r>
    <r>
      <rPr>
        <vertAlign val="superscript"/>
        <sz val="10"/>
        <color theme="1"/>
        <rFont val="Times New Roman"/>
        <family val="1"/>
      </rPr>
      <t>2</t>
    </r>
  </si>
  <si>
    <r>
      <t xml:space="preserve">29. Financial derivatives </t>
    </r>
    <r>
      <rPr>
        <sz val="10"/>
        <rFont val="Times New Roman"/>
        <family val="1"/>
      </rPr>
      <t>and employee stock options</t>
    </r>
  </si>
  <si>
    <r>
      <t xml:space="preserve">32. </t>
    </r>
    <r>
      <rPr>
        <b/>
        <sz val="10"/>
        <color theme="1"/>
        <rFont val="Times New Roman"/>
        <family val="1"/>
      </rPr>
      <t>Balance sheet total (=23 + 31 = 14)</t>
    </r>
  </si>
  <si>
    <r>
      <t>33. Tier 1 capital less corresponding supervisory deductions</t>
    </r>
    <r>
      <rPr>
        <vertAlign val="superscript"/>
        <sz val="10"/>
        <color theme="1"/>
        <rFont val="Times New Roman"/>
        <family val="1"/>
      </rPr>
      <t>4</t>
    </r>
  </si>
  <si>
    <r>
      <t>34. Common Equity Tier 1 (CET1) capital less corresponding supervisory deductions</t>
    </r>
    <r>
      <rPr>
        <vertAlign val="superscript"/>
        <sz val="10"/>
        <color theme="1"/>
        <rFont val="Times New Roman"/>
        <family val="1"/>
      </rPr>
      <t>4</t>
    </r>
  </si>
  <si>
    <r>
      <t>35. Additional Tier 1 (AT1) capital less corresponding supervisory deductions</t>
    </r>
    <r>
      <rPr>
        <vertAlign val="superscript"/>
        <sz val="10"/>
        <color theme="1"/>
        <rFont val="Times New Roman"/>
        <family val="1"/>
      </rPr>
      <t>4</t>
    </r>
  </si>
  <si>
    <r>
      <t>38. Other supervisory deductions</t>
    </r>
    <r>
      <rPr>
        <vertAlign val="superscript"/>
        <sz val="10"/>
        <color theme="1"/>
        <rFont val="Times New Roman"/>
        <family val="1"/>
      </rPr>
      <t>5</t>
    </r>
  </si>
  <si>
    <r>
      <t xml:space="preserve">39. Total regulatory capital </t>
    </r>
    <r>
      <rPr>
        <sz val="10"/>
        <rFont val="Times New Roman"/>
        <family val="1"/>
      </rPr>
      <t>(= 33 + 36+ 37- 38)</t>
    </r>
  </si>
  <si>
    <r>
      <t>52. Geographic distribution of loans</t>
    </r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</t>
    </r>
  </si>
  <si>
    <r>
      <t>Balance Sheet</t>
    </r>
    <r>
      <rPr>
        <b/>
        <vertAlign val="superscript"/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</si>
  <si>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Times New Roman"/>
        <family val="1"/>
      </rPr>
      <t xml:space="preserve">10.  </t>
    </r>
    <r>
      <rPr>
        <b/>
        <sz val="10"/>
        <color theme="1"/>
        <rFont val="Times New Roman"/>
        <family val="1"/>
      </rPr>
      <t>Total assets</t>
    </r>
    <r>
      <rPr>
        <b/>
        <sz val="10"/>
        <rFont val="Times New Roman"/>
        <family val="1"/>
      </rPr>
      <t xml:space="preserve"> (= 11 + 12 = 23)</t>
    </r>
  </si>
  <si>
    <r>
      <t>12.  Financial assets</t>
    </r>
    <r>
      <rPr>
        <b/>
        <strike/>
        <sz val="1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(= 13 through 18)</t>
    </r>
  </si>
  <si>
    <r>
      <t xml:space="preserve">23. </t>
    </r>
    <r>
      <rPr>
        <b/>
        <sz val="10"/>
        <color theme="1"/>
        <rFont val="Times New Roman"/>
        <family val="1"/>
      </rPr>
      <t xml:space="preserve"> Balance sheet total (19 = 10)</t>
    </r>
  </si>
  <si>
    <r>
      <rPr>
        <sz val="10"/>
        <rFont val="Times New Roman"/>
        <family val="1"/>
      </rPr>
      <t xml:space="preserve">iv.  </t>
    </r>
    <r>
      <rPr>
        <sz val="10"/>
        <color theme="1"/>
        <rFont val="Times New Roman"/>
        <family val="1"/>
      </rPr>
      <t>Other income</t>
    </r>
  </si>
  <si>
    <r>
      <t xml:space="preserve">iii. Real estate expenses </t>
    </r>
    <r>
      <rPr>
        <sz val="10"/>
        <rFont val="Times New Roman"/>
        <family val="1"/>
      </rPr>
      <t>or nonfinancial assets depreciation</t>
    </r>
  </si>
  <si>
    <r>
      <rPr>
        <sz val="10"/>
        <color theme="1"/>
        <rFont val="Times New Roman"/>
        <family val="1"/>
      </rPr>
      <t xml:space="preserve">14. </t>
    </r>
    <r>
      <rPr>
        <b/>
        <sz val="10"/>
        <color theme="1"/>
        <rFont val="Times New Roman"/>
        <family val="1"/>
      </rPr>
      <t xml:space="preserve">Total assets </t>
    </r>
    <r>
      <rPr>
        <b/>
        <sz val="10"/>
        <rFont val="Times New Roman"/>
        <family val="1"/>
      </rPr>
      <t>(= 15 + 16 = 31)</t>
    </r>
  </si>
  <si>
    <r>
      <t>31.</t>
    </r>
    <r>
      <rPr>
        <b/>
        <sz val="10"/>
        <color theme="1"/>
        <rFont val="Times New Roman"/>
        <family val="1"/>
      </rPr>
      <t xml:space="preserve"> Balance sheet total </t>
    </r>
    <r>
      <rPr>
        <sz val="10"/>
        <color theme="1"/>
        <rFont val="Times New Roman"/>
        <family val="1"/>
      </rPr>
      <t>(= 24 + 30 = 14)</t>
    </r>
  </si>
  <si>
    <r>
      <rPr>
        <sz val="10"/>
        <color theme="1"/>
        <rFont val="Times New Roman"/>
        <family val="1"/>
      </rPr>
      <t>11.</t>
    </r>
    <r>
      <rPr>
        <b/>
        <sz val="10"/>
        <color theme="1"/>
        <rFont val="Times New Roman"/>
        <family val="1"/>
      </rPr>
      <t xml:space="preserve"> Total assets (= 12 + 13 = 31)</t>
    </r>
  </si>
  <si>
    <r>
      <t>30.</t>
    </r>
    <r>
      <rPr>
        <b/>
        <sz val="10"/>
        <color theme="1"/>
        <rFont val="Times New Roman"/>
        <family val="1"/>
      </rPr>
      <t xml:space="preserve"> Balance sheet total </t>
    </r>
    <r>
      <rPr>
        <sz val="10"/>
        <color theme="1"/>
        <rFont val="Times New Roman"/>
        <family val="1"/>
      </rPr>
      <t>(= 23 + 28 + 29 = 11)</t>
    </r>
  </si>
  <si>
    <r>
      <t xml:space="preserve">12. </t>
    </r>
    <r>
      <rPr>
        <b/>
        <sz val="10"/>
        <color theme="1"/>
        <rFont val="Times New Roman"/>
        <family val="1"/>
      </rPr>
      <t>Total assets</t>
    </r>
    <r>
      <rPr>
        <sz val="10"/>
        <color theme="1"/>
        <rFont val="Times New Roman"/>
        <family val="1"/>
      </rPr>
      <t xml:space="preserve"> (= 13 + 14)</t>
    </r>
  </si>
  <si>
    <r>
      <t xml:space="preserve">30. </t>
    </r>
    <r>
      <rPr>
        <b/>
        <sz val="10"/>
        <color theme="1"/>
        <rFont val="Times New Roman"/>
        <family val="1"/>
      </rPr>
      <t>Balance sheet total</t>
    </r>
    <r>
      <rPr>
        <sz val="10"/>
        <color theme="1"/>
        <rFont val="Times New Roman"/>
        <family val="1"/>
      </rPr>
      <t xml:space="preserve"> (= 21 + 29 = 12)</t>
    </r>
  </si>
  <si>
    <t>Reference lending rates</t>
  </si>
  <si>
    <t>Reference deposit rates</t>
  </si>
  <si>
    <t>Highest interbank rate</t>
  </si>
  <si>
    <t>Lowest interbank rate</t>
  </si>
  <si>
    <t>Credit to private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</si>
</sst>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0000000"/>
    <numFmt numFmtId="166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Times New Roman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color indexed="12"/>
      <name val="Times New Roman"/>
      <family val="1"/>
    </font>
    <font>
      <b/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12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name val="Times New Roman"/>
      <family val="1"/>
    </font>
    <font>
      <sz val="8"/>
      <color indexed="12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trike/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fgColor indexed="22"/>
        <bgColor theme="4" tint="0.39997558519241921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indexed="23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>
      <alignment vertical="top"/>
    </xf>
    <xf numFmtId="0" fontId="10" fillId="0" borderId="0">
      <alignment vertical="top"/>
    </xf>
    <xf numFmtId="0" fontId="11" fillId="0" borderId="0"/>
    <xf numFmtId="0" fontId="12" fillId="0" borderId="0"/>
    <xf numFmtId="0" fontId="12" fillId="0" borderId="0"/>
    <xf numFmtId="43" fontId="13" fillId="0" borderId="0" applyFont="0" applyFill="0" applyBorder="0" applyAlignment="0" applyProtection="0"/>
    <xf numFmtId="0" fontId="5" fillId="0" borderId="0">
      <alignment vertical="top"/>
    </xf>
    <xf numFmtId="0" fontId="10" fillId="0" borderId="0">
      <alignment vertical="top"/>
    </xf>
    <xf numFmtId="9" fontId="1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13" fillId="0" borderId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>
      <alignment vertical="top"/>
    </xf>
    <xf numFmtId="0" fontId="22" fillId="0" borderId="0"/>
    <xf numFmtId="0" fontId="5" fillId="0" borderId="0"/>
    <xf numFmtId="0" fontId="23" fillId="0" borderId="0" applyNumberFormat="0" applyFill="0" applyBorder="0"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0" fontId="4" fillId="0" borderId="15" xfId="1" applyFont="1" applyFill="1" applyBorder="1" applyAlignment="1" applyProtection="1">
      <alignment horizontal="left" vertical="top" wrapText="1"/>
    </xf>
    <xf numFmtId="0" fontId="7" fillId="0" borderId="0" xfId="0" applyFont="1" applyProtection="1"/>
    <xf numFmtId="0" fontId="4" fillId="0" borderId="20" xfId="1" applyFont="1" applyFill="1" applyBorder="1" applyAlignment="1" applyProtection="1">
      <alignment horizontal="left" vertical="top"/>
    </xf>
    <xf numFmtId="0" fontId="4" fillId="0" borderId="20" xfId="1" applyFont="1" applyFill="1" applyBorder="1" applyAlignment="1" applyProtection="1">
      <alignment horizontal="left" vertical="top" wrapText="1"/>
    </xf>
    <xf numFmtId="0" fontId="14" fillId="4" borderId="20" xfId="1" applyFont="1" applyFill="1" applyBorder="1" applyAlignment="1" applyProtection="1">
      <alignment horizontal="left" vertical="top" wrapText="1"/>
    </xf>
    <xf numFmtId="0" fontId="16" fillId="0" borderId="0" xfId="0" applyFont="1"/>
    <xf numFmtId="0" fontId="17" fillId="3" borderId="20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 wrapText="1"/>
    </xf>
    <xf numFmtId="0" fontId="16" fillId="0" borderId="22" xfId="0" applyFont="1" applyBorder="1" applyAlignment="1">
      <alignment vertical="top" wrapText="1"/>
    </xf>
    <xf numFmtId="0" fontId="8" fillId="4" borderId="4" xfId="1" applyFont="1" applyFill="1" applyBorder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left" vertical="center" wrapText="1"/>
    </xf>
    <xf numFmtId="0" fontId="7" fillId="0" borderId="17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0" fontId="8" fillId="4" borderId="4" xfId="1" applyFont="1" applyFill="1" applyBorder="1" applyAlignment="1" applyProtection="1">
      <alignment horizontal="left" vertical="center"/>
    </xf>
    <xf numFmtId="165" fontId="8" fillId="4" borderId="4" xfId="1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16" fillId="0" borderId="0" xfId="0" applyFont="1" applyAlignment="1" applyProtection="1">
      <alignment wrapText="1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164" fontId="7" fillId="5" borderId="4" xfId="1" applyNumberFormat="1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wrapText="1"/>
    </xf>
    <xf numFmtId="0" fontId="17" fillId="3" borderId="20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2" xfId="0" applyFont="1" applyFill="1" applyBorder="1" applyAlignment="1">
      <alignment vertical="center" wrapText="1"/>
    </xf>
    <xf numFmtId="0" fontId="9" fillId="0" borderId="22" xfId="0" applyFont="1" applyBorder="1" applyAlignment="1" applyProtection="1">
      <alignment horizontal="center"/>
    </xf>
    <xf numFmtId="0" fontId="8" fillId="4" borderId="12" xfId="1" applyFont="1" applyFill="1" applyBorder="1" applyAlignment="1" applyProtection="1">
      <alignment horizontal="left" vertical="center"/>
    </xf>
    <xf numFmtId="0" fontId="17" fillId="3" borderId="21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/>
    </xf>
    <xf numFmtId="0" fontId="19" fillId="4" borderId="20" xfId="1" applyFont="1" applyFill="1" applyBorder="1" applyAlignment="1" applyProtection="1">
      <alignment horizontal="left" vertical="center"/>
    </xf>
    <xf numFmtId="0" fontId="15" fillId="4" borderId="20" xfId="1" applyFont="1" applyFill="1" applyBorder="1" applyAlignment="1" applyProtection="1">
      <alignment horizontal="left" vertical="center"/>
    </xf>
    <xf numFmtId="0" fontId="17" fillId="3" borderId="22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vertical="center" wrapText="1"/>
    </xf>
    <xf numFmtId="0" fontId="19" fillId="4" borderId="30" xfId="1" applyFont="1" applyFill="1" applyBorder="1" applyAlignment="1" applyProtection="1">
      <alignment horizontal="left" vertical="center"/>
    </xf>
    <xf numFmtId="0" fontId="15" fillId="0" borderId="20" xfId="0" applyFont="1" applyFill="1" applyBorder="1" applyAlignment="1">
      <alignment vertical="center"/>
    </xf>
    <xf numFmtId="0" fontId="15" fillId="9" borderId="20" xfId="0" applyFont="1" applyFill="1" applyBorder="1" applyAlignment="1">
      <alignment vertical="center"/>
    </xf>
    <xf numFmtId="0" fontId="1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 applyProtection="1">
      <alignment vertical="top" wrapText="1"/>
    </xf>
    <xf numFmtId="0" fontId="7" fillId="3" borderId="1" xfId="0" applyFont="1" applyFill="1" applyBorder="1" applyAlignment="1" applyProtection="1">
      <alignment vertical="top" wrapText="1"/>
    </xf>
    <xf numFmtId="0" fontId="16" fillId="0" borderId="4" xfId="0" applyFont="1" applyBorder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</xf>
    <xf numFmtId="0" fontId="24" fillId="3" borderId="6" xfId="0" applyFont="1" applyFill="1" applyBorder="1" applyAlignment="1">
      <alignment horizontal="left" vertical="top" wrapText="1"/>
    </xf>
    <xf numFmtId="0" fontId="3" fillId="0" borderId="0" xfId="0" applyFont="1" applyAlignment="1" applyProtection="1">
      <alignment vertical="top"/>
    </xf>
    <xf numFmtId="0" fontId="4" fillId="3" borderId="2" xfId="0" applyFont="1" applyFill="1" applyBorder="1" applyAlignment="1" applyProtection="1">
      <alignment horizontal="left" vertical="top" wrapText="1"/>
    </xf>
    <xf numFmtId="43" fontId="3" fillId="0" borderId="0" xfId="0" applyNumberFormat="1" applyFont="1" applyAlignment="1" applyProtection="1">
      <alignment vertical="top"/>
    </xf>
    <xf numFmtId="0" fontId="4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24" fillId="3" borderId="20" xfId="0" applyFont="1" applyFill="1" applyBorder="1" applyAlignment="1">
      <alignment horizontal="left" vertical="top" wrapText="1"/>
    </xf>
    <xf numFmtId="0" fontId="4" fillId="10" borderId="4" xfId="1" applyFont="1" applyFill="1" applyBorder="1" applyAlignment="1" applyProtection="1">
      <alignment horizontal="left" vertical="top" wrapText="1"/>
    </xf>
    <xf numFmtId="0" fontId="4" fillId="10" borderId="4" xfId="1" applyFont="1" applyFill="1" applyBorder="1" applyAlignment="1" applyProtection="1">
      <alignment horizontal="center" vertical="top" wrapText="1"/>
    </xf>
    <xf numFmtId="0" fontId="3" fillId="3" borderId="2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0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20" xfId="0" applyFont="1" applyBorder="1" applyAlignment="1">
      <alignment vertical="top"/>
    </xf>
    <xf numFmtId="166" fontId="3" fillId="0" borderId="22" xfId="6" applyNumberFormat="1" applyFont="1" applyBorder="1" applyAlignment="1">
      <alignment vertical="top"/>
    </xf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/>
    </xf>
    <xf numFmtId="0" fontId="3" fillId="0" borderId="22" xfId="0" applyFont="1" applyBorder="1" applyAlignment="1">
      <alignment vertical="top" wrapText="1"/>
    </xf>
    <xf numFmtId="43" fontId="3" fillId="0" borderId="22" xfId="6" applyFont="1" applyBorder="1" applyAlignment="1">
      <alignment vertical="top"/>
    </xf>
    <xf numFmtId="43" fontId="4" fillId="7" borderId="24" xfId="6" applyFont="1" applyFill="1" applyBorder="1" applyAlignment="1" applyProtection="1">
      <alignment vertical="top"/>
      <protection locked="0"/>
    </xf>
    <xf numFmtId="0" fontId="3" fillId="0" borderId="20" xfId="0" applyFont="1" applyBorder="1" applyAlignment="1">
      <alignment vertical="top" wrapText="1"/>
    </xf>
    <xf numFmtId="0" fontId="24" fillId="3" borderId="4" xfId="0" applyFont="1" applyFill="1" applyBorder="1" applyAlignment="1">
      <alignment horizontal="center" vertical="top"/>
    </xf>
    <xf numFmtId="0" fontId="24" fillId="3" borderId="4" xfId="0" applyFont="1" applyFill="1" applyBorder="1" applyAlignment="1">
      <alignment horizontal="center" vertical="top" wrapText="1"/>
    </xf>
    <xf numFmtId="0" fontId="24" fillId="3" borderId="20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20" xfId="0" applyFont="1" applyBorder="1" applyAlignment="1">
      <alignment vertical="top"/>
    </xf>
    <xf numFmtId="43" fontId="4" fillId="7" borderId="22" xfId="6" applyFont="1" applyFill="1" applyBorder="1" applyAlignment="1" applyProtection="1">
      <alignment vertical="top"/>
      <protection locked="0"/>
    </xf>
    <xf numFmtId="0" fontId="3" fillId="0" borderId="3" xfId="0" applyFont="1" applyBorder="1" applyAlignment="1">
      <alignment vertical="top"/>
    </xf>
    <xf numFmtId="43" fontId="3" fillId="0" borderId="4" xfId="6" applyFont="1" applyBorder="1" applyAlignment="1">
      <alignment vertical="top"/>
    </xf>
    <xf numFmtId="0" fontId="24" fillId="3" borderId="4" xfId="0" applyFont="1" applyFill="1" applyBorder="1" applyAlignment="1">
      <alignment vertical="top"/>
    </xf>
    <xf numFmtId="0" fontId="24" fillId="3" borderId="4" xfId="0" applyFont="1" applyFill="1" applyBorder="1" applyAlignment="1">
      <alignment vertical="top" wrapText="1"/>
    </xf>
    <xf numFmtId="0" fontId="24" fillId="3" borderId="20" xfId="0" applyFont="1" applyFill="1" applyBorder="1" applyAlignment="1">
      <alignment vertical="top"/>
    </xf>
    <xf numFmtId="0" fontId="24" fillId="0" borderId="20" xfId="0" applyFont="1" applyBorder="1" applyAlignment="1">
      <alignment horizontal="left" vertical="top" wrapText="1"/>
    </xf>
    <xf numFmtId="0" fontId="24" fillId="0" borderId="4" xfId="0" applyFont="1" applyBorder="1" applyAlignment="1">
      <alignment vertical="top"/>
    </xf>
    <xf numFmtId="0" fontId="24" fillId="0" borderId="4" xfId="0" applyFont="1" applyBorder="1" applyAlignment="1">
      <alignment vertical="top" wrapText="1"/>
    </xf>
    <xf numFmtId="0" fontId="24" fillId="0" borderId="20" xfId="0" applyFont="1" applyBorder="1" applyAlignment="1">
      <alignment vertical="top"/>
    </xf>
    <xf numFmtId="0" fontId="4" fillId="0" borderId="7" xfId="1" applyFont="1" applyFill="1" applyBorder="1" applyAlignment="1" applyProtection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43" fontId="3" fillId="0" borderId="8" xfId="6" applyFont="1" applyBorder="1" applyAlignment="1">
      <alignment vertical="top"/>
    </xf>
    <xf numFmtId="0" fontId="3" fillId="0" borderId="20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/>
    </xf>
    <xf numFmtId="0" fontId="4" fillId="0" borderId="18" xfId="1" applyFont="1" applyFill="1" applyBorder="1" applyAlignment="1" applyProtection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5" fillId="0" borderId="0" xfId="0" applyFont="1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6" fillId="0" borderId="0" xfId="8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3" fillId="0" borderId="0" xfId="0" applyNumberFormat="1" applyFont="1" applyAlignment="1">
      <alignment vertical="top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4" fillId="3" borderId="2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14" fillId="4" borderId="4" xfId="1" applyFont="1" applyFill="1" applyBorder="1" applyAlignment="1" applyProtection="1">
      <alignment horizontal="left" vertical="top" wrapText="1"/>
    </xf>
    <xf numFmtId="0" fontId="4" fillId="10" borderId="20" xfId="1" applyFont="1" applyFill="1" applyBorder="1" applyAlignment="1" applyProtection="1">
      <alignment horizontal="left" vertical="top" wrapText="1"/>
    </xf>
    <xf numFmtId="0" fontId="6" fillId="0" borderId="9" xfId="1" applyFont="1" applyFill="1" applyBorder="1" applyAlignment="1" applyProtection="1">
      <alignment horizontal="left" vertical="top" wrapText="1"/>
    </xf>
    <xf numFmtId="0" fontId="4" fillId="0" borderId="19" xfId="1" applyFont="1" applyFill="1" applyBorder="1" applyAlignment="1" applyProtection="1">
      <alignment horizontal="left" vertical="top" wrapText="1"/>
    </xf>
    <xf numFmtId="43" fontId="4" fillId="5" borderId="4" xfId="6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/>
    </xf>
    <xf numFmtId="43" fontId="4" fillId="6" borderId="4" xfId="6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4" fillId="0" borderId="27" xfId="0" applyFont="1" applyBorder="1" applyAlignment="1" applyProtection="1">
      <alignment vertical="top" wrapText="1"/>
    </xf>
    <xf numFmtId="0" fontId="4" fillId="0" borderId="31" xfId="1" applyFont="1" applyFill="1" applyBorder="1" applyAlignment="1" applyProtection="1">
      <alignment horizontal="left" vertical="top" wrapText="1"/>
    </xf>
    <xf numFmtId="2" fontId="4" fillId="5" borderId="4" xfId="1" applyNumberFormat="1" applyFont="1" applyFill="1" applyBorder="1" applyAlignment="1" applyProtection="1">
      <alignment vertical="top" wrapText="1"/>
      <protection locked="0"/>
    </xf>
    <xf numFmtId="43" fontId="4" fillId="6" borderId="4" xfId="6" applyNumberFormat="1" applyFont="1" applyFill="1" applyBorder="1" applyAlignment="1" applyProtection="1">
      <alignment vertical="top" wrapText="1"/>
      <protection locked="0"/>
    </xf>
    <xf numFmtId="0" fontId="14" fillId="4" borderId="16" xfId="1" applyFont="1" applyFill="1" applyBorder="1" applyAlignment="1" applyProtection="1">
      <alignment horizontal="left" vertical="top" wrapText="1"/>
    </xf>
    <xf numFmtId="0" fontId="4" fillId="4" borderId="20" xfId="1" applyFont="1" applyFill="1" applyBorder="1" applyAlignment="1" applyProtection="1">
      <alignment horizontal="left" vertical="top" wrapText="1"/>
    </xf>
    <xf numFmtId="0" fontId="14" fillId="4" borderId="23" xfId="1" applyFont="1" applyFill="1" applyBorder="1" applyAlignment="1" applyProtection="1">
      <alignment horizontal="left" vertical="top" wrapText="1"/>
    </xf>
    <xf numFmtId="0" fontId="6" fillId="4" borderId="20" xfId="1" applyFont="1" applyFill="1" applyBorder="1" applyAlignment="1" applyProtection="1">
      <alignment horizontal="left" vertical="top" wrapText="1"/>
    </xf>
    <xf numFmtId="0" fontId="4" fillId="0" borderId="5" xfId="1" applyFont="1" applyFill="1" applyBorder="1" applyAlignment="1" applyProtection="1">
      <alignment horizontal="left" vertical="top" wrapText="1"/>
    </xf>
    <xf numFmtId="0" fontId="4" fillId="4" borderId="28" xfId="1" applyFont="1" applyFill="1" applyBorder="1" applyAlignment="1" applyProtection="1">
      <alignment horizontal="left" vertical="top" wrapText="1"/>
    </xf>
    <xf numFmtId="0" fontId="4" fillId="4" borderId="17" xfId="1" applyFont="1" applyFill="1" applyBorder="1" applyAlignment="1" applyProtection="1">
      <alignment horizontal="left" vertical="top" wrapText="1"/>
    </xf>
    <xf numFmtId="0" fontId="4" fillId="0" borderId="30" xfId="1" applyFont="1" applyFill="1" applyBorder="1" applyAlignment="1" applyProtection="1">
      <alignment horizontal="left" vertical="top" wrapText="1"/>
    </xf>
    <xf numFmtId="43" fontId="4" fillId="6" borderId="20" xfId="6" applyFont="1" applyFill="1" applyBorder="1" applyAlignment="1" applyProtection="1">
      <alignment vertical="top" wrapText="1"/>
      <protection locked="0"/>
    </xf>
    <xf numFmtId="0" fontId="4" fillId="4" borderId="26" xfId="1" applyFont="1" applyFill="1" applyBorder="1" applyAlignment="1" applyProtection="1">
      <alignment horizontal="left" vertical="top" wrapText="1"/>
    </xf>
    <xf numFmtId="0" fontId="4" fillId="4" borderId="0" xfId="1" applyFont="1" applyFill="1" applyBorder="1" applyAlignment="1" applyProtection="1">
      <alignment horizontal="left" vertical="top" wrapText="1"/>
    </xf>
    <xf numFmtId="0" fontId="4" fillId="0" borderId="32" xfId="0" applyFont="1" applyBorder="1" applyAlignment="1" applyProtection="1">
      <alignment vertical="top" wrapText="1"/>
    </xf>
    <xf numFmtId="0" fontId="4" fillId="0" borderId="27" xfId="1" applyFont="1" applyFill="1" applyBorder="1" applyAlignment="1" applyProtection="1">
      <alignment horizontal="left" vertical="top" wrapText="1"/>
    </xf>
    <xf numFmtId="0" fontId="4" fillId="0" borderId="31" xfId="0" applyFont="1" applyBorder="1" applyAlignment="1" applyProtection="1">
      <alignment vertical="top" wrapText="1"/>
    </xf>
    <xf numFmtId="43" fontId="14" fillId="4" borderId="4" xfId="6" applyFont="1" applyFill="1" applyBorder="1" applyAlignment="1" applyProtection="1">
      <alignment horizontal="left" vertical="top" wrapText="1"/>
    </xf>
    <xf numFmtId="43" fontId="4" fillId="0" borderId="4" xfId="6" applyFont="1" applyFill="1" applyBorder="1" applyAlignment="1" applyProtection="1">
      <alignment vertical="top" wrapText="1"/>
      <protection locked="0"/>
    </xf>
    <xf numFmtId="43" fontId="4" fillId="5" borderId="4" xfId="6" applyNumberFormat="1" applyFont="1" applyFill="1" applyBorder="1" applyAlignment="1" applyProtection="1">
      <alignment vertical="top" wrapText="1"/>
      <protection locked="0"/>
    </xf>
    <xf numFmtId="2" fontId="4" fillId="0" borderId="4" xfId="1" applyNumberFormat="1" applyFont="1" applyFill="1" applyBorder="1" applyAlignment="1" applyProtection="1">
      <alignment vertical="top" wrapText="1"/>
      <protection locked="0"/>
    </xf>
    <xf numFmtId="0" fontId="4" fillId="0" borderId="17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vertical="top" wrapText="1"/>
    </xf>
    <xf numFmtId="0" fontId="28" fillId="0" borderId="0" xfId="0" applyFont="1" applyAlignment="1">
      <alignment vertical="top"/>
    </xf>
    <xf numFmtId="0" fontId="24" fillId="3" borderId="6" xfId="0" applyFont="1" applyFill="1" applyBorder="1" applyAlignment="1">
      <alignment horizontal="left" vertical="top"/>
    </xf>
    <xf numFmtId="0" fontId="28" fillId="0" borderId="0" xfId="0" applyFont="1" applyAlignment="1" applyProtection="1">
      <alignment vertical="top"/>
    </xf>
    <xf numFmtId="0" fontId="4" fillId="3" borderId="2" xfId="0" applyFont="1" applyFill="1" applyBorder="1" applyAlignment="1" applyProtection="1">
      <alignment vertical="top"/>
    </xf>
    <xf numFmtId="0" fontId="4" fillId="3" borderId="1" xfId="0" applyFont="1" applyFill="1" applyBorder="1" applyAlignment="1" applyProtection="1">
      <alignment vertical="top"/>
    </xf>
    <xf numFmtId="0" fontId="24" fillId="3" borderId="20" xfId="0" applyFont="1" applyFill="1" applyBorder="1" applyAlignment="1">
      <alignment horizontal="center" vertical="top" wrapText="1"/>
    </xf>
    <xf numFmtId="0" fontId="24" fillId="3" borderId="22" xfId="0" applyFont="1" applyFill="1" applyBorder="1" applyAlignment="1">
      <alignment horizontal="left" vertical="top" wrapText="1"/>
    </xf>
    <xf numFmtId="0" fontId="3" fillId="0" borderId="20" xfId="0" applyFont="1" applyBorder="1" applyAlignment="1" applyProtection="1">
      <alignment vertical="top"/>
    </xf>
    <xf numFmtId="0" fontId="3" fillId="8" borderId="0" xfId="0" applyFont="1" applyFill="1" applyAlignment="1">
      <alignment vertical="top"/>
    </xf>
    <xf numFmtId="43" fontId="3" fillId="3" borderId="22" xfId="6" applyFont="1" applyFill="1" applyBorder="1" applyAlignment="1">
      <alignment vertical="top"/>
    </xf>
    <xf numFmtId="43" fontId="3" fillId="3" borderId="4" xfId="6" applyFont="1" applyFill="1" applyBorder="1" applyAlignment="1">
      <alignment vertical="top"/>
    </xf>
    <xf numFmtId="0" fontId="24" fillId="0" borderId="20" xfId="0" applyFont="1" applyBorder="1" applyAlignment="1">
      <alignment vertical="top" wrapText="1"/>
    </xf>
    <xf numFmtId="0" fontId="24" fillId="3" borderId="20" xfId="0" applyFont="1" applyFill="1" applyBorder="1" applyAlignment="1">
      <alignment vertical="top" wrapText="1"/>
    </xf>
    <xf numFmtId="0" fontId="24" fillId="3" borderId="12" xfId="0" applyFont="1" applyFill="1" applyBorder="1" applyAlignment="1">
      <alignment vertical="top" wrapText="1"/>
    </xf>
    <xf numFmtId="0" fontId="24" fillId="3" borderId="30" xfId="0" applyFont="1" applyFill="1" applyBorder="1" applyAlignment="1">
      <alignment vertical="top" wrapText="1"/>
    </xf>
    <xf numFmtId="10" fontId="4" fillId="7" borderId="22" xfId="9" applyNumberFormat="1" applyFont="1" applyFill="1" applyBorder="1" applyAlignment="1" applyProtection="1">
      <alignment vertical="top"/>
      <protection locked="0"/>
    </xf>
    <xf numFmtId="10" fontId="3" fillId="0" borderId="4" xfId="9" applyNumberFormat="1" applyFont="1" applyBorder="1" applyAlignment="1">
      <alignment vertical="top"/>
    </xf>
    <xf numFmtId="9" fontId="3" fillId="0" borderId="4" xfId="9" applyNumberFormat="1" applyFont="1" applyBorder="1" applyAlignment="1">
      <alignment vertical="top"/>
    </xf>
    <xf numFmtId="10" fontId="4" fillId="7" borderId="24" xfId="9" applyNumberFormat="1" applyFont="1" applyFill="1" applyBorder="1" applyAlignment="1" applyProtection="1">
      <alignment vertical="top"/>
      <protection locked="0"/>
    </xf>
    <xf numFmtId="9" fontId="3" fillId="0" borderId="22" xfId="9" applyFont="1" applyBorder="1" applyAlignment="1">
      <alignment vertical="top"/>
    </xf>
    <xf numFmtId="9" fontId="3" fillId="0" borderId="4" xfId="9" applyFont="1" applyBorder="1" applyAlignment="1">
      <alignment vertical="top"/>
    </xf>
    <xf numFmtId="0" fontId="6" fillId="0" borderId="0" xfId="8" applyFont="1" applyFill="1" applyBorder="1" applyAlignment="1" applyProtection="1">
      <alignment vertical="top"/>
    </xf>
    <xf numFmtId="0" fontId="27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6" fillId="3" borderId="6" xfId="0" applyFont="1" applyFill="1" applyBorder="1" applyAlignment="1">
      <alignment horizontal="left" vertical="top"/>
    </xf>
    <xf numFmtId="0" fontId="24" fillId="3" borderId="20" xfId="0" applyFont="1" applyFill="1" applyBorder="1" applyAlignment="1">
      <alignment horizontal="left" vertical="top"/>
    </xf>
    <xf numFmtId="0" fontId="24" fillId="3" borderId="22" xfId="0" applyFont="1" applyFill="1" applyBorder="1" applyAlignment="1">
      <alignment horizontal="center" vertical="top" wrapText="1"/>
    </xf>
    <xf numFmtId="43" fontId="4" fillId="7" borderId="20" xfId="6" applyNumberFormat="1" applyFont="1" applyFill="1" applyBorder="1" applyAlignment="1" applyProtection="1">
      <alignment vertical="top"/>
      <protection locked="0"/>
    </xf>
    <xf numFmtId="43" fontId="4" fillId="7" borderId="14" xfId="6" applyNumberFormat="1" applyFont="1" applyFill="1" applyBorder="1" applyAlignment="1" applyProtection="1">
      <alignment vertical="top"/>
      <protection locked="0"/>
    </xf>
    <xf numFmtId="43" fontId="3" fillId="0" borderId="20" xfId="6" applyNumberFormat="1" applyFont="1" applyBorder="1" applyAlignment="1">
      <alignment vertical="top"/>
    </xf>
    <xf numFmtId="43" fontId="3" fillId="0" borderId="4" xfId="6" applyNumberFormat="1" applyFont="1" applyBorder="1" applyAlignment="1">
      <alignment vertical="top"/>
    </xf>
    <xf numFmtId="43" fontId="4" fillId="7" borderId="22" xfId="6" applyNumberFormat="1" applyFont="1" applyFill="1" applyBorder="1" applyAlignment="1" applyProtection="1">
      <alignment vertical="top"/>
      <protection locked="0"/>
    </xf>
    <xf numFmtId="43" fontId="4" fillId="7" borderId="24" xfId="6" applyNumberFormat="1" applyFont="1" applyFill="1" applyBorder="1" applyAlignment="1" applyProtection="1">
      <alignment vertical="top"/>
      <protection locked="0"/>
    </xf>
    <xf numFmtId="43" fontId="3" fillId="3" borderId="20" xfId="6" applyNumberFormat="1" applyFont="1" applyFill="1" applyBorder="1" applyAlignment="1">
      <alignment vertical="top"/>
    </xf>
    <xf numFmtId="43" fontId="3" fillId="3" borderId="4" xfId="6" applyNumberFormat="1" applyFont="1" applyFill="1" applyBorder="1" applyAlignment="1">
      <alignment vertical="top"/>
    </xf>
    <xf numFmtId="0" fontId="24" fillId="0" borderId="20" xfId="0" applyFont="1" applyFill="1" applyBorder="1" applyAlignment="1">
      <alignment vertical="top" wrapText="1"/>
    </xf>
    <xf numFmtId="43" fontId="3" fillId="0" borderId="22" xfId="6" applyNumberFormat="1" applyFont="1" applyBorder="1" applyAlignment="1">
      <alignment vertical="top"/>
    </xf>
    <xf numFmtId="0" fontId="4" fillId="0" borderId="2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6" fillId="0" borderId="0" xfId="8" applyFont="1" applyFill="1" applyBorder="1" applyAlignment="1" applyProtection="1">
      <alignment vertical="top" wrapText="1"/>
    </xf>
    <xf numFmtId="0" fontId="3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3" fontId="4" fillId="7" borderId="25" xfId="6" applyFont="1" applyFill="1" applyBorder="1" applyAlignment="1" applyProtection="1">
      <alignment vertical="top"/>
      <protection locked="0"/>
    </xf>
    <xf numFmtId="43" fontId="4" fillId="7" borderId="14" xfId="6" applyFont="1" applyFill="1" applyBorder="1" applyAlignment="1" applyProtection="1">
      <alignment vertical="top"/>
      <protection locked="0"/>
    </xf>
    <xf numFmtId="0" fontId="3" fillId="0" borderId="20" xfId="0" applyFont="1" applyFill="1" applyBorder="1" applyAlignment="1">
      <alignment horizontal="left" vertical="top"/>
    </xf>
    <xf numFmtId="0" fontId="24" fillId="3" borderId="36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vertical="top"/>
    </xf>
    <xf numFmtId="0" fontId="24" fillId="0" borderId="36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/>
    </xf>
    <xf numFmtId="0" fontId="24" fillId="3" borderId="6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/>
    </xf>
    <xf numFmtId="0" fontId="24" fillId="3" borderId="22" xfId="0" applyFont="1" applyFill="1" applyBorder="1" applyAlignment="1">
      <alignment horizontal="center" vertical="top"/>
    </xf>
    <xf numFmtId="43" fontId="3" fillId="3" borderId="8" xfId="6" applyFont="1" applyFill="1" applyBorder="1" applyAlignment="1">
      <alignment vertical="top"/>
    </xf>
    <xf numFmtId="43" fontId="4" fillId="7" borderId="8" xfId="6" applyFont="1" applyFill="1" applyBorder="1" applyAlignment="1" applyProtection="1">
      <alignment vertical="top"/>
      <protection locked="0"/>
    </xf>
    <xf numFmtId="43" fontId="4" fillId="7" borderId="20" xfId="6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/>
    </xf>
    <xf numFmtId="0" fontId="24" fillId="3" borderId="3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29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33" fillId="0" borderId="0" xfId="8" applyFont="1" applyFill="1" applyBorder="1" applyAlignment="1" applyProtection="1">
      <alignment vertical="top" wrapText="1"/>
    </xf>
    <xf numFmtId="0" fontId="31" fillId="0" borderId="0" xfId="0" applyFont="1" applyFill="1" applyAlignment="1">
      <alignment vertical="top" wrapText="1"/>
    </xf>
    <xf numFmtId="43" fontId="3" fillId="0" borderId="20" xfId="6" applyFont="1" applyBorder="1" applyAlignment="1">
      <alignment vertical="top"/>
    </xf>
    <xf numFmtId="43" fontId="14" fillId="4" borderId="20" xfId="6" applyFont="1" applyFill="1" applyBorder="1" applyAlignment="1" applyProtection="1">
      <alignment horizontal="left" vertical="top" wrapText="1"/>
    </xf>
    <xf numFmtId="166" fontId="3" fillId="0" borderId="0" xfId="6" applyNumberFormat="1" applyFont="1" applyAlignment="1">
      <alignment vertical="top"/>
    </xf>
    <xf numFmtId="166" fontId="4" fillId="7" borderId="25" xfId="6" applyNumberFormat="1" applyFont="1" applyFill="1" applyBorder="1" applyAlignment="1" applyProtection="1">
      <alignment vertical="top"/>
      <protection locked="0"/>
    </xf>
    <xf numFmtId="166" fontId="3" fillId="0" borderId="4" xfId="6" applyNumberFormat="1" applyFont="1" applyBorder="1" applyAlignment="1">
      <alignment vertical="top"/>
    </xf>
    <xf numFmtId="166" fontId="3" fillId="3" borderId="22" xfId="6" applyNumberFormat="1" applyFont="1" applyFill="1" applyBorder="1" applyAlignment="1">
      <alignment vertical="top"/>
    </xf>
    <xf numFmtId="166" fontId="3" fillId="3" borderId="4" xfId="6" applyNumberFormat="1" applyFont="1" applyFill="1" applyBorder="1" applyAlignment="1">
      <alignment vertical="top"/>
    </xf>
    <xf numFmtId="43" fontId="16" fillId="0" borderId="29" xfId="6" applyFont="1" applyBorder="1"/>
    <xf numFmtId="43" fontId="16" fillId="0" borderId="35" xfId="6" applyFont="1" applyBorder="1"/>
    <xf numFmtId="43" fontId="16" fillId="0" borderId="36" xfId="6" applyFont="1" applyBorder="1"/>
    <xf numFmtId="43" fontId="16" fillId="0" borderId="33" xfId="6" applyFont="1" applyBorder="1"/>
    <xf numFmtId="43" fontId="7" fillId="7" borderId="24" xfId="6" applyFont="1" applyFill="1" applyBorder="1" applyAlignment="1" applyProtection="1">
      <alignment vertical="top"/>
      <protection locked="0"/>
    </xf>
    <xf numFmtId="0" fontId="16" fillId="0" borderId="36" xfId="0" applyFont="1" applyBorder="1"/>
    <xf numFmtId="0" fontId="16" fillId="0" borderId="33" xfId="0" applyFont="1" applyBorder="1"/>
    <xf numFmtId="0" fontId="16" fillId="3" borderId="36" xfId="0" applyFont="1" applyFill="1" applyBorder="1"/>
    <xf numFmtId="0" fontId="16" fillId="3" borderId="33" xfId="0" applyFont="1" applyFill="1" applyBorder="1"/>
    <xf numFmtId="43" fontId="7" fillId="7" borderId="36" xfId="6" applyFont="1" applyFill="1" applyBorder="1" applyAlignment="1" applyProtection="1">
      <alignment vertical="top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43" fontId="7" fillId="0" borderId="36" xfId="6" applyFont="1" applyBorder="1"/>
    <xf numFmtId="43" fontId="7" fillId="0" borderId="33" xfId="6" applyFont="1" applyBorder="1"/>
    <xf numFmtId="43" fontId="7" fillId="7" borderId="5" xfId="6" applyFont="1" applyFill="1" applyBorder="1" applyAlignment="1" applyProtection="1">
      <alignment vertical="top"/>
      <protection locked="0"/>
    </xf>
    <xf numFmtId="43" fontId="7" fillId="7" borderId="33" xfId="6" applyFont="1" applyFill="1" applyBorder="1" applyAlignment="1" applyProtection="1">
      <alignment vertical="top"/>
      <protection locked="0"/>
    </xf>
    <xf numFmtId="43" fontId="16" fillId="3" borderId="36" xfId="6" applyFont="1" applyFill="1" applyBorder="1"/>
    <xf numFmtId="43" fontId="16" fillId="3" borderId="33" xfId="6" applyFont="1" applyFill="1" applyBorder="1"/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27" xfId="0" applyFont="1" applyFill="1" applyBorder="1" applyAlignment="1" applyProtection="1">
      <alignment horizontal="center"/>
      <protection locked="0"/>
    </xf>
    <xf numFmtId="0" fontId="9" fillId="2" borderId="33" xfId="0" applyFont="1" applyFill="1" applyBorder="1" applyAlignment="1">
      <alignment horizontal="center"/>
    </xf>
    <xf numFmtId="0" fontId="6" fillId="0" borderId="32" xfId="0" applyFont="1" applyBorder="1" applyAlignment="1" applyProtection="1">
      <alignment vertical="top" wrapText="1"/>
    </xf>
    <xf numFmtId="0" fontId="6" fillId="0" borderId="7" xfId="1" applyFont="1" applyFill="1" applyBorder="1" applyAlignment="1" applyProtection="1">
      <alignment horizontal="left" vertical="top" wrapText="1"/>
    </xf>
    <xf numFmtId="0" fontId="6" fillId="0" borderId="27" xfId="0" applyFont="1" applyBorder="1" applyAlignment="1" applyProtection="1">
      <alignment vertical="top" wrapText="1"/>
    </xf>
    <xf numFmtId="0" fontId="6" fillId="0" borderId="5" xfId="1" applyFont="1" applyFill="1" applyBorder="1" applyAlignment="1" applyProtection="1">
      <alignment horizontal="left" vertical="top" wrapText="1"/>
    </xf>
    <xf numFmtId="0" fontId="24" fillId="0" borderId="0" xfId="0" applyFont="1" applyAlignment="1">
      <alignment vertical="top" wrapText="1"/>
    </xf>
    <xf numFmtId="0" fontId="6" fillId="0" borderId="15" xfId="1" applyFont="1" applyFill="1" applyBorder="1" applyAlignment="1" applyProtection="1">
      <alignment horizontal="left" vertical="top" wrapText="1"/>
    </xf>
    <xf numFmtId="0" fontId="6" fillId="0" borderId="27" xfId="1" applyFont="1" applyFill="1" applyBorder="1" applyAlignment="1" applyProtection="1">
      <alignment horizontal="left" vertical="top" wrapText="1"/>
    </xf>
    <xf numFmtId="0" fontId="6" fillId="0" borderId="19" xfId="1" applyFont="1" applyFill="1" applyBorder="1" applyAlignment="1" applyProtection="1">
      <alignment horizontal="left" vertical="top" wrapText="1"/>
    </xf>
    <xf numFmtId="0" fontId="4" fillId="9" borderId="7" xfId="1" applyFont="1" applyFill="1" applyBorder="1" applyAlignment="1" applyProtection="1">
      <alignment horizontal="left" vertical="top" wrapText="1"/>
    </xf>
    <xf numFmtId="0" fontId="4" fillId="9" borderId="19" xfId="1" applyFont="1" applyFill="1" applyBorder="1" applyAlignment="1" applyProtection="1">
      <alignment horizontal="left" vertical="top" wrapText="1"/>
    </xf>
    <xf numFmtId="2" fontId="4" fillId="9" borderId="4" xfId="1" applyNumberFormat="1" applyFont="1" applyFill="1" applyBorder="1" applyAlignment="1" applyProtection="1">
      <alignment vertical="top" wrapText="1"/>
      <protection locked="0"/>
    </xf>
  </cellXfs>
  <cellStyles count="46">
    <cellStyle name="Comma" xfId="6" builtinId="3"/>
    <cellStyle name="Comma [0] 2" xfId="21" xr:uid="{EFF0B606-FA41-4E24-A2C3-99EECECCBDC1}"/>
    <cellStyle name="Comma 10" xfId="34" xr:uid="{D69A5FF8-1285-46F1-A8F9-C1312A2A2FE1}"/>
    <cellStyle name="Comma 11" xfId="31" xr:uid="{88FD3893-0DE1-4B09-BD5C-3DC208B0259A}"/>
    <cellStyle name="Comma 12" xfId="15" xr:uid="{06AE6821-1AA5-4EDF-80AE-A668DBA44875}"/>
    <cellStyle name="Comma 2" xfId="17" xr:uid="{D019A66C-5BD1-47ED-B2CA-8977B538F046}"/>
    <cellStyle name="Comma 3" xfId="16" xr:uid="{D800FAA9-0AA9-4938-A605-F315BFEF3B13}"/>
    <cellStyle name="Comma 4" xfId="29" xr:uid="{29CB70FB-28CA-405F-81A6-0CDC8D4A4385}"/>
    <cellStyle name="Comma 5" xfId="11" xr:uid="{A05D54AF-7717-400A-939B-B9A2ABFAB4CF}"/>
    <cellStyle name="Comma 5 2" xfId="39" xr:uid="{0C357EC3-2B84-44AD-98B9-728394A0C91B}"/>
    <cellStyle name="Comma 6" xfId="12" xr:uid="{ECFB5448-0930-4DBB-9BAA-16D65A038461}"/>
    <cellStyle name="Comma 6 2" xfId="32" xr:uid="{4745C6FC-D711-4FBC-A17C-B6C23BC6D5AC}"/>
    <cellStyle name="Comma 7" xfId="35" xr:uid="{C08A0081-75B6-4231-858A-C661D05293A5}"/>
    <cellStyle name="Comma 7 2" xfId="36" xr:uid="{BD294CF0-5DC3-4C7E-AC94-7D03035BDF7A}"/>
    <cellStyle name="Comma 8" xfId="33" xr:uid="{A9FFD8F9-2D9B-4526-ADB0-5B92F7DCFB09}"/>
    <cellStyle name="Comma 8 2" xfId="42" xr:uid="{9F59305A-7110-408C-94F1-ACDDB53B0399}"/>
    <cellStyle name="Comma 9" xfId="30" xr:uid="{3122EAC7-288A-42D6-90A6-CC8FCF2256F8}"/>
    <cellStyle name="Comma 9 2" xfId="41" xr:uid="{204F7D12-EB40-413D-91C7-A8FE20E583E5}"/>
    <cellStyle name="Currency [0] 2" xfId="20" xr:uid="{084D8D74-0FBA-4C61-AAAE-7142E91F5CA6}"/>
    <cellStyle name="Currency 2" xfId="18" xr:uid="{AAA7BE2B-3F6C-4397-A342-AA346D37D9AE}"/>
    <cellStyle name="Currency 3" xfId="28" xr:uid="{5FFD8760-844D-4571-B4EA-6D47F879490B}"/>
    <cellStyle name="Currency 4" xfId="37" xr:uid="{FAD0CD46-FD26-4C91-80E0-48894CAEFC57}"/>
    <cellStyle name="Currency 5" xfId="38" xr:uid="{56FB3564-F110-4751-B64D-181A0D1689F5}"/>
    <cellStyle name="Currency 6" xfId="40" xr:uid="{CEA314D4-145D-4ABC-9016-7690FE8DD31A}"/>
    <cellStyle name="Currency 7" xfId="43" xr:uid="{01F14B27-A28C-4D02-A030-23D26E2C5062}"/>
    <cellStyle name="Currency 8" xfId="44" xr:uid="{69A71870-0B56-4F89-85E9-CF73A440F08A}"/>
    <cellStyle name="Hyperlink 2" xfId="27" xr:uid="{DFBF1F81-35EB-4672-8945-43C453784AD1}"/>
    <cellStyle name="Normal" xfId="0" builtinId="0"/>
    <cellStyle name="Normal 10" xfId="3" xr:uid="{E8441734-ACF3-4573-AFEF-A3DDC920FFDC}"/>
    <cellStyle name="Normal 11" xfId="4" xr:uid="{C4C40842-D201-4A35-A9CE-FEFFD6E2A128}"/>
    <cellStyle name="Normal 13" xfId="5" xr:uid="{437E4F26-AC4B-4861-8E4B-D5A879B2D76D}"/>
    <cellStyle name="Normal 13 2" xfId="25" xr:uid="{A6B0334D-8320-4867-B330-3EBA9B15E1CE}"/>
    <cellStyle name="Normal 2" xfId="1" xr:uid="{C982E0EB-D4B2-4898-A009-834BB45EA054}"/>
    <cellStyle name="Normal 3" xfId="13" xr:uid="{F15E8C89-8DFA-4D58-B3BD-8834D84098E0}"/>
    <cellStyle name="Normal 3 2" xfId="26" xr:uid="{0C63D97D-298C-480E-A065-9131DA52A834}"/>
    <cellStyle name="Normal 4" xfId="14" xr:uid="{E18BA934-0BBF-41EE-A2CB-EBD23CD96FB7}"/>
    <cellStyle name="Normal 5" xfId="22" xr:uid="{46ABF54D-0229-4B12-A237-4010625DCECE}"/>
    <cellStyle name="Normal 6" xfId="10" xr:uid="{56657671-141D-4BDF-87DE-B5490BEA98E1}"/>
    <cellStyle name="Normal 7" xfId="7" xr:uid="{0BDF53AC-0F01-4970-99A2-9DF45B91A5B1}"/>
    <cellStyle name="Normal 8" xfId="45" xr:uid="{AF50164A-5CD9-4536-9414-BC511107F016}"/>
    <cellStyle name="Normal_FAS_IntelligentTemplateTool_V00(test)" xfId="8" xr:uid="{A8A16308-37D7-4708-8CAC-55C46CC9304F}"/>
    <cellStyle name="Normal_Revamped FSI Page - Tables 102709" xfId="2" xr:uid="{1900702F-801B-47C5-93BC-B6344E65773C}"/>
    <cellStyle name="Percent" xfId="9" builtinId="5"/>
    <cellStyle name="Percent 2" xfId="19" xr:uid="{CA171E3A-577D-4715-88A0-24219D5E8067}"/>
    <cellStyle name="Percent 3" xfId="23" xr:uid="{24F07EF7-9465-40CB-9F8E-3FD9D892063C}"/>
    <cellStyle name="Style 1" xfId="24" xr:uid="{160954C5-8729-4FEF-9463-C1AFCE26ED07}"/>
  </cellStyles>
  <dxfs count="138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Users\jchan\Downloads\616FSI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wokchungyee\OTmp\469FSI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FSI%20project\Documentation\New%20FSI%20temp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M2" t="str">
            <v>616</v>
          </cell>
        </row>
        <row r="3">
          <cell r="M3" t="str">
            <v>Botswana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 1"/>
      <sheetName val="Report Form"/>
    </sheetNames>
    <sheetDataSet>
      <sheetData sheetId="0"/>
      <sheetData sheetId="1"/>
      <sheetData sheetId="2">
        <row r="5">
          <cell r="M5" t="str">
            <v>XDC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D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C469-A5F5-4EE8-AC27-AAE9D5B099F7}">
  <sheetPr codeName="Sheet2">
    <pageSetUpPr fitToPage="1"/>
  </sheetPr>
  <dimension ref="A1:J229"/>
  <sheetViews>
    <sheetView tabSelected="1" topLeftCell="A4" zoomScale="145" zoomScaleNormal="145" zoomScaleSheetLayoutView="93" workbookViewId="0">
      <pane xSplit="6" ySplit="9" topLeftCell="G87" activePane="bottomRight" state="frozen"/>
      <selection activeCell="A4" sqref="A4"/>
      <selection pane="topRight" activeCell="I4" sqref="I4"/>
      <selection pane="bottomLeft" activeCell="A13" sqref="A13"/>
      <selection pane="bottomRight" activeCell="K96" sqref="K96"/>
    </sheetView>
  </sheetViews>
  <sheetFormatPr defaultColWidth="9.1796875" defaultRowHeight="13" x14ac:dyDescent="0.35"/>
  <cols>
    <col min="1" max="1" width="3" style="43" customWidth="1"/>
    <col min="2" max="2" width="57.7265625" style="103" customWidth="1"/>
    <col min="3" max="3" width="27.54296875" style="103" hidden="1" customWidth="1"/>
    <col min="4" max="4" width="27.1796875" style="103" hidden="1" customWidth="1"/>
    <col min="5" max="5" width="16.453125" style="103" hidden="1" customWidth="1"/>
    <col min="6" max="6" width="18.26953125" style="103" hidden="1" customWidth="1"/>
    <col min="7" max="7" width="12.26953125" style="103" customWidth="1"/>
    <col min="8" max="10" width="11.7265625" style="103" bestFit="1" customWidth="1"/>
    <col min="11" max="16384" width="9.1796875" style="42"/>
  </cols>
  <sheetData>
    <row r="1" spans="1:10" ht="13.5" thickBot="1" x14ac:dyDescent="0.4"/>
    <row r="2" spans="1:10" ht="26" x14ac:dyDescent="0.35">
      <c r="B2" s="44" t="s">
        <v>532</v>
      </c>
      <c r="C2" s="104"/>
      <c r="D2" s="104"/>
      <c r="E2" s="104"/>
      <c r="F2" s="104"/>
      <c r="G2" s="43"/>
      <c r="H2" s="43"/>
      <c r="I2" s="43"/>
      <c r="J2" s="43"/>
    </row>
    <row r="3" spans="1:10" x14ac:dyDescent="0.35">
      <c r="B3" s="105" t="s">
        <v>76</v>
      </c>
      <c r="C3" s="104"/>
      <c r="D3" s="104"/>
      <c r="E3" s="104"/>
      <c r="F3" s="104"/>
      <c r="G3" s="43"/>
      <c r="H3" s="43"/>
      <c r="I3" s="43"/>
      <c r="J3" s="43"/>
    </row>
    <row r="4" spans="1:10" x14ac:dyDescent="0.35">
      <c r="B4" s="105" t="s">
        <v>77</v>
      </c>
      <c r="C4" s="104"/>
      <c r="D4" s="104"/>
      <c r="E4" s="104"/>
      <c r="F4" s="104"/>
      <c r="G4" s="43"/>
      <c r="H4" s="43"/>
      <c r="I4" s="43"/>
      <c r="J4" s="43"/>
    </row>
    <row r="5" spans="1:10" x14ac:dyDescent="0.35">
      <c r="B5" s="105"/>
      <c r="C5" s="104"/>
      <c r="D5" s="104"/>
      <c r="E5" s="104"/>
      <c r="F5" s="104"/>
      <c r="G5" s="43"/>
      <c r="H5" s="43"/>
      <c r="I5" s="43"/>
      <c r="J5" s="43"/>
    </row>
    <row r="6" spans="1:10" x14ac:dyDescent="0.35">
      <c r="B6" s="105" t="s">
        <v>212</v>
      </c>
      <c r="C6" s="104"/>
      <c r="D6" s="104"/>
      <c r="E6" s="104"/>
      <c r="F6" s="104"/>
      <c r="G6" s="43"/>
      <c r="H6" s="43"/>
      <c r="I6" s="43"/>
      <c r="J6" s="43"/>
    </row>
    <row r="7" spans="1:10" x14ac:dyDescent="0.35">
      <c r="B7" s="105" t="s">
        <v>213</v>
      </c>
      <c r="C7" s="104"/>
      <c r="D7" s="104"/>
      <c r="E7" s="104"/>
      <c r="F7" s="104"/>
      <c r="G7" s="43"/>
      <c r="H7" s="43"/>
      <c r="I7" s="43"/>
      <c r="J7" s="43"/>
    </row>
    <row r="8" spans="1:10" ht="13.5" thickBot="1" x14ac:dyDescent="0.4">
      <c r="A8" s="104"/>
      <c r="B8" s="106" t="s">
        <v>214</v>
      </c>
      <c r="C8" s="104"/>
      <c r="D8" s="104"/>
      <c r="E8" s="104"/>
      <c r="F8" s="104"/>
      <c r="G8" s="104"/>
      <c r="H8" s="104"/>
      <c r="I8" s="104"/>
      <c r="J8" s="104"/>
    </row>
    <row r="9" spans="1:10" x14ac:dyDescent="0.25">
      <c r="A9" s="107"/>
      <c r="B9" s="107"/>
      <c r="C9" s="104"/>
      <c r="D9" s="104"/>
      <c r="E9" s="104"/>
      <c r="F9" s="104"/>
      <c r="G9" s="233" t="s">
        <v>80</v>
      </c>
      <c r="H9" s="233" t="s">
        <v>80</v>
      </c>
      <c r="I9" s="233" t="s">
        <v>80</v>
      </c>
      <c r="J9" s="233" t="s">
        <v>81</v>
      </c>
    </row>
    <row r="10" spans="1:10" x14ac:dyDescent="0.25">
      <c r="A10" s="107"/>
      <c r="B10" s="107"/>
      <c r="C10" s="107"/>
      <c r="D10" s="107"/>
      <c r="E10" s="107"/>
      <c r="F10" s="107"/>
      <c r="G10" s="234" t="s">
        <v>82</v>
      </c>
      <c r="H10" s="234" t="s">
        <v>83</v>
      </c>
      <c r="I10" s="234" t="s">
        <v>84</v>
      </c>
      <c r="J10" s="234" t="s">
        <v>85</v>
      </c>
    </row>
    <row r="11" spans="1:10" x14ac:dyDescent="0.25">
      <c r="A11" s="107"/>
      <c r="B11" s="107"/>
      <c r="G11" s="235" t="str">
        <f>G9&amp;G10</f>
        <v>2018Q2</v>
      </c>
      <c r="H11" s="235" t="str">
        <f t="shared" ref="H11:J11" si="0">H9&amp;H10</f>
        <v>2018Q3</v>
      </c>
      <c r="I11" s="235" t="str">
        <f t="shared" si="0"/>
        <v>2018Q4</v>
      </c>
      <c r="J11" s="235" t="str">
        <f t="shared" si="0"/>
        <v>2019Q1</v>
      </c>
    </row>
    <row r="12" spans="1:10" x14ac:dyDescent="0.35">
      <c r="A12" s="107"/>
      <c r="B12" s="108" t="s">
        <v>217</v>
      </c>
      <c r="C12" s="109" t="s">
        <v>1094</v>
      </c>
      <c r="D12" s="109"/>
      <c r="E12" s="109" t="s">
        <v>1093</v>
      </c>
      <c r="F12" s="109" t="s">
        <v>613</v>
      </c>
      <c r="G12" s="108"/>
      <c r="H12" s="108"/>
      <c r="I12" s="108"/>
      <c r="J12" s="108"/>
    </row>
    <row r="13" spans="1:10" ht="14" customHeight="1" x14ac:dyDescent="0.35">
      <c r="A13" s="107"/>
      <c r="B13" s="110" t="s">
        <v>218</v>
      </c>
      <c r="C13" s="111" t="s">
        <v>961</v>
      </c>
      <c r="D13" s="111"/>
      <c r="E13" s="111" t="s">
        <v>612</v>
      </c>
      <c r="F13" s="111" t="s">
        <v>613</v>
      </c>
      <c r="G13" s="112" t="str">
        <f>IF(COUNTBLANK(G14:G15),"",G14/G15*100)</f>
        <v/>
      </c>
      <c r="H13" s="112" t="str">
        <f t="shared" ref="H13:J13" si="1">IF(COUNTBLANK(H14:H15),"",H14/H15*100)</f>
        <v/>
      </c>
      <c r="I13" s="112" t="str">
        <f t="shared" si="1"/>
        <v/>
      </c>
      <c r="J13" s="112" t="str">
        <f t="shared" si="1"/>
        <v/>
      </c>
    </row>
    <row r="14" spans="1:10" x14ac:dyDescent="0.35">
      <c r="A14" s="107"/>
      <c r="B14" s="113" t="s">
        <v>219</v>
      </c>
      <c r="C14" s="89" t="s">
        <v>464</v>
      </c>
      <c r="D14" s="89"/>
      <c r="E14" s="89" t="s">
        <v>608</v>
      </c>
      <c r="F14" s="89" t="s">
        <v>609</v>
      </c>
      <c r="G14" s="114" t="str">
        <f>IF(OR('5.1 DT'!G82="",'5.1 DT'!G83=""),"",'5.1 DT'!G82)</f>
        <v/>
      </c>
      <c r="H14" s="114" t="str">
        <f>IF(OR('5.1 DT'!H82="",'5.1 DT'!H83=""),"",'5.1 DT'!H82)</f>
        <v/>
      </c>
      <c r="I14" s="114" t="str">
        <f>IF(OR('5.1 DT'!I82="",'5.1 DT'!I83=""),"",'5.1 DT'!I82)</f>
        <v/>
      </c>
      <c r="J14" s="114" t="str">
        <f>IF(OR('5.1 DT'!J82="",'5.1 DT'!J83=""),"",'5.1 DT'!J82)</f>
        <v/>
      </c>
    </row>
    <row r="15" spans="1:10" x14ac:dyDescent="0.35">
      <c r="A15" s="107"/>
      <c r="B15" s="115" t="s">
        <v>220</v>
      </c>
      <c r="C15" s="95" t="s">
        <v>465</v>
      </c>
      <c r="D15" s="95"/>
      <c r="E15" s="95" t="s">
        <v>608</v>
      </c>
      <c r="F15" s="95" t="s">
        <v>609</v>
      </c>
      <c r="G15" s="114" t="str">
        <f>IF(OR(ISBLANK('5.1 DT'!G82),ISBLANK('5.1 DT'!G83)),"",'5.1 DT'!G83)</f>
        <v/>
      </c>
      <c r="H15" s="114" t="str">
        <f>IF(OR(ISBLANK('5.1 DT'!H82),ISBLANK('5.1 DT'!H83)),"",'5.1 DT'!H83)</f>
        <v/>
      </c>
      <c r="I15" s="114" t="str">
        <f>IF(OR(ISBLANK('5.1 DT'!I82),ISBLANK('5.1 DT'!I83)),"",'5.1 DT'!I83)</f>
        <v/>
      </c>
      <c r="J15" s="114" t="str">
        <f>IF(OR(ISBLANK('5.1 DT'!J82),ISBLANK('5.1 DT'!J83)),"",'5.1 DT'!J83)</f>
        <v/>
      </c>
    </row>
    <row r="16" spans="1:10" ht="13.5" customHeight="1" x14ac:dyDescent="0.35">
      <c r="A16" s="107"/>
      <c r="B16" s="116" t="s">
        <v>378</v>
      </c>
      <c r="C16" s="111" t="s">
        <v>962</v>
      </c>
      <c r="D16" s="111"/>
      <c r="E16" s="111" t="s">
        <v>612</v>
      </c>
      <c r="F16" s="111" t="s">
        <v>613</v>
      </c>
      <c r="G16" s="112" t="str">
        <f>IF(COUNTBLANK(G17:G18),"",G17/G18*100)</f>
        <v/>
      </c>
      <c r="H16" s="112" t="str">
        <f t="shared" ref="H16:J16" si="2">IF(COUNTBLANK(H17:H18),"",H17/H18*100)</f>
        <v/>
      </c>
      <c r="I16" s="112" t="str">
        <f t="shared" si="2"/>
        <v/>
      </c>
      <c r="J16" s="112" t="str">
        <f t="shared" si="2"/>
        <v/>
      </c>
    </row>
    <row r="17" spans="1:10" x14ac:dyDescent="0.35">
      <c r="A17" s="107"/>
      <c r="B17" s="1" t="s">
        <v>274</v>
      </c>
      <c r="C17" s="89" t="s">
        <v>460</v>
      </c>
      <c r="D17" s="89"/>
      <c r="E17" s="89" t="s">
        <v>608</v>
      </c>
      <c r="F17" s="89" t="s">
        <v>609</v>
      </c>
      <c r="G17" s="114" t="str">
        <f>IF(OR('5.1 DT'!G76="",'5.1 DT'!G83=""),"",'5.1 DT'!G76)</f>
        <v/>
      </c>
      <c r="H17" s="114" t="str">
        <f>IF(OR('5.1 DT'!H76="",'5.1 DT'!H83=""),"",'5.1 DT'!H76)</f>
        <v/>
      </c>
      <c r="I17" s="114" t="str">
        <f>IF(OR('5.1 DT'!I76="",'5.1 DT'!I83=""),"",'5.1 DT'!I76)</f>
        <v/>
      </c>
      <c r="J17" s="114" t="str">
        <f>IF(OR('5.1 DT'!J76="",'5.1 DT'!J83=""),"",'5.1 DT'!J76)</f>
        <v/>
      </c>
    </row>
    <row r="18" spans="1:10" x14ac:dyDescent="0.35">
      <c r="A18" s="107"/>
      <c r="B18" s="115" t="s">
        <v>220</v>
      </c>
      <c r="C18" s="95" t="s">
        <v>465</v>
      </c>
      <c r="D18" s="95"/>
      <c r="E18" s="95" t="s">
        <v>608</v>
      </c>
      <c r="F18" s="95" t="s">
        <v>609</v>
      </c>
      <c r="G18" s="114" t="str">
        <f>IF(OR('5.1 DT'!G76="",'5.1 DT'!G83=""),"",'5.1 DT'!G83)</f>
        <v/>
      </c>
      <c r="H18" s="114" t="str">
        <f>IF(OR('5.1 DT'!H76="",'5.1 DT'!H83=""),"",'5.1 DT'!H83)</f>
        <v/>
      </c>
      <c r="I18" s="114" t="str">
        <f>IF(OR('5.1 DT'!I76="",'5.1 DT'!I83=""),"",'5.1 DT'!I83)</f>
        <v/>
      </c>
      <c r="J18" s="114" t="str">
        <f>IF(OR('5.1 DT'!J76="",'5.1 DT'!J83=""),"",'5.1 DT'!J83)</f>
        <v/>
      </c>
    </row>
    <row r="19" spans="1:10" x14ac:dyDescent="0.35">
      <c r="A19" s="107"/>
      <c r="B19" s="116" t="s">
        <v>221</v>
      </c>
      <c r="C19" s="117" t="s">
        <v>963</v>
      </c>
      <c r="D19" s="117"/>
      <c r="E19" s="117" t="s">
        <v>612</v>
      </c>
      <c r="F19" s="117" t="s">
        <v>613</v>
      </c>
      <c r="G19" s="112" t="str">
        <f>IF(COUNTBLANK(G20:G21),"",G20/G21*100)</f>
        <v/>
      </c>
      <c r="H19" s="112" t="str">
        <f t="shared" ref="H19:J19" si="3">IF(COUNTBLANK(H20:H21),"",H20/H21*100)</f>
        <v/>
      </c>
      <c r="I19" s="112" t="str">
        <f t="shared" si="3"/>
        <v/>
      </c>
      <c r="J19" s="112" t="str">
        <f t="shared" si="3"/>
        <v/>
      </c>
    </row>
    <row r="20" spans="1:10" x14ac:dyDescent="0.35">
      <c r="A20" s="107"/>
      <c r="B20" s="1" t="s">
        <v>222</v>
      </c>
      <c r="C20" s="89" t="s">
        <v>964</v>
      </c>
      <c r="D20" s="89"/>
      <c r="E20" s="89" t="s">
        <v>608</v>
      </c>
      <c r="F20" s="89" t="s">
        <v>609</v>
      </c>
      <c r="G20" s="114" t="str">
        <f>IF(OR(SUM('5.1 DT'!G93)-SUM('5.1 DT'!G52)="",'5.1 DT'!G82=""),"",SUM('5.1 DT'!G93)-SUM('5.1 DT'!G52))</f>
        <v/>
      </c>
      <c r="H20" s="114" t="str">
        <f>IF(OR(SUM('5.1 DT'!H93)-SUM('5.1 DT'!H52)="",'5.1 DT'!H82=""),"",SUM('5.1 DT'!H93)-SUM('5.1 DT'!H52))</f>
        <v/>
      </c>
      <c r="I20" s="114" t="str">
        <f>IF(OR(SUM('5.1 DT'!I93)-SUM('5.1 DT'!I52)="",'5.1 DT'!I82=""),"",SUM('5.1 DT'!I93)-SUM('5.1 DT'!I52))</f>
        <v/>
      </c>
      <c r="J20" s="114" t="str">
        <f>IF(OR(SUM('5.1 DT'!J93)-SUM('5.1 DT'!J52)="",'5.1 DT'!J82=""),"",SUM('5.1 DT'!J93)-SUM('5.1 DT'!J52))</f>
        <v/>
      </c>
    </row>
    <row r="21" spans="1:10" x14ac:dyDescent="0.35">
      <c r="A21" s="107"/>
      <c r="B21" s="115" t="s">
        <v>219</v>
      </c>
      <c r="C21" s="95" t="s">
        <v>464</v>
      </c>
      <c r="D21" s="95"/>
      <c r="E21" s="95" t="s">
        <v>608</v>
      </c>
      <c r="F21" s="95" t="s">
        <v>609</v>
      </c>
      <c r="G21" s="114" t="str">
        <f>IF(OR(SUM('5.1 DT'!G93)-SUM('5.1 DT'!G52)="",'5.1 DT'!G82=""),"",'5.1 DT'!G82)</f>
        <v/>
      </c>
      <c r="H21" s="114" t="str">
        <f>IF(OR(SUM('5.1 DT'!H93)-SUM('5.1 DT'!H52)="",'5.1 DT'!H82=""),"",'5.1 DT'!H82)</f>
        <v/>
      </c>
      <c r="I21" s="114" t="str">
        <f>IF(OR(SUM('5.1 DT'!I93)-SUM('5.1 DT'!I52)="",'5.1 DT'!I82=""),"",'5.1 DT'!I82)</f>
        <v/>
      </c>
      <c r="J21" s="114" t="str">
        <f>IF(OR(SUM('5.1 DT'!J93)-SUM('5.1 DT'!J52)="",'5.1 DT'!J82=""),"",'5.1 DT'!J82)</f>
        <v/>
      </c>
    </row>
    <row r="22" spans="1:10" x14ac:dyDescent="0.35">
      <c r="A22" s="107"/>
      <c r="B22" s="116" t="s">
        <v>275</v>
      </c>
      <c r="C22" s="117" t="s">
        <v>965</v>
      </c>
      <c r="D22" s="117"/>
      <c r="E22" s="117" t="s">
        <v>612</v>
      </c>
      <c r="F22" s="117" t="s">
        <v>613</v>
      </c>
      <c r="G22" s="112" t="str">
        <f>IF(COUNTBLANK(G23:G24),"",G23/G24*100)</f>
        <v/>
      </c>
      <c r="H22" s="112" t="str">
        <f t="shared" ref="H22:J22" si="4">IF(COUNTBLANK(H23:H24),"",H23/H24*100)</f>
        <v/>
      </c>
      <c r="I22" s="112" t="str">
        <f t="shared" si="4"/>
        <v/>
      </c>
      <c r="J22" s="112" t="str">
        <f t="shared" si="4"/>
        <v/>
      </c>
    </row>
    <row r="23" spans="1:10" x14ac:dyDescent="0.35">
      <c r="A23" s="107"/>
      <c r="B23" s="1" t="s">
        <v>276</v>
      </c>
      <c r="C23" s="89" t="s">
        <v>655</v>
      </c>
      <c r="D23" s="89"/>
      <c r="E23" s="89" t="s">
        <v>608</v>
      </c>
      <c r="F23" s="89" t="s">
        <v>609</v>
      </c>
      <c r="G23" s="114" t="str">
        <f>IF(OR('5.1 DT'!G77="",'5.1 DT'!G83=""),"",'5.1 DT'!G77)</f>
        <v/>
      </c>
      <c r="H23" s="114" t="str">
        <f>IF(OR('5.1 DT'!H77="",'5.1 DT'!H83=""),"",'5.1 DT'!H77)</f>
        <v/>
      </c>
      <c r="I23" s="114" t="str">
        <f>IF(OR('5.1 DT'!I77="",'5.1 DT'!I83=""),"",'5.1 DT'!I77)</f>
        <v/>
      </c>
      <c r="J23" s="114" t="str">
        <f>IF(OR('5.1 DT'!J77="",'5.1 DT'!J83=""),"",'5.1 DT'!J77)</f>
        <v/>
      </c>
    </row>
    <row r="24" spans="1:10" x14ac:dyDescent="0.35">
      <c r="A24" s="107"/>
      <c r="B24" s="115" t="s">
        <v>220</v>
      </c>
      <c r="C24" s="95" t="s">
        <v>465</v>
      </c>
      <c r="D24" s="95"/>
      <c r="E24" s="95" t="s">
        <v>608</v>
      </c>
      <c r="F24" s="95" t="s">
        <v>609</v>
      </c>
      <c r="G24" s="114" t="str">
        <f>IF(OR('5.1 DT'!G77="",'5.1 DT'!G83=""),"",'5.1 DT'!G83)</f>
        <v/>
      </c>
      <c r="H24" s="114" t="str">
        <f>IF(OR('5.1 DT'!H77="",'5.1 DT'!H83=""),"",'5.1 DT'!H83)</f>
        <v/>
      </c>
      <c r="I24" s="114" t="str">
        <f>IF(OR('5.1 DT'!I77="",'5.1 DT'!I83=""),"",'5.1 DT'!I83)</f>
        <v/>
      </c>
      <c r="J24" s="114" t="str">
        <f>IF(OR('5.1 DT'!J77="",'5.1 DT'!J83=""),"",'5.1 DT'!J83)</f>
        <v/>
      </c>
    </row>
    <row r="25" spans="1:10" x14ac:dyDescent="0.35">
      <c r="A25" s="107"/>
      <c r="B25" s="116" t="s">
        <v>277</v>
      </c>
      <c r="C25" s="117" t="s">
        <v>966</v>
      </c>
      <c r="D25" s="117"/>
      <c r="E25" s="117" t="s">
        <v>612</v>
      </c>
      <c r="F25" s="117" t="s">
        <v>613</v>
      </c>
      <c r="G25" s="112" t="str">
        <f>IF(COUNTBLANK(G26:G27),"",G26/G27*100)</f>
        <v/>
      </c>
      <c r="H25" s="112" t="str">
        <f t="shared" ref="H25:J25" si="5">IF(COUNTBLANK(H26:H27),"",H26/H27*100)</f>
        <v/>
      </c>
      <c r="I25" s="112" t="str">
        <f t="shared" si="5"/>
        <v/>
      </c>
      <c r="J25" s="112" t="str">
        <f t="shared" si="5"/>
        <v/>
      </c>
    </row>
    <row r="26" spans="1:10" x14ac:dyDescent="0.35">
      <c r="A26" s="107"/>
      <c r="B26" s="1" t="s">
        <v>274</v>
      </c>
      <c r="C26" s="89" t="s">
        <v>460</v>
      </c>
      <c r="D26" s="89"/>
      <c r="E26" s="89" t="s">
        <v>608</v>
      </c>
      <c r="F26" s="89" t="s">
        <v>609</v>
      </c>
      <c r="G26" s="114" t="str">
        <f>IF(OR('5.1 DT'!G76="",'5.1 DT'!G36=""),"",'5.1 DT'!G76)</f>
        <v/>
      </c>
      <c r="H26" s="114" t="str">
        <f>IF(OR('5.1 DT'!H76="",'5.1 DT'!H36=""),"",'5.1 DT'!H76)</f>
        <v/>
      </c>
      <c r="I26" s="114" t="str">
        <f>IF(OR('5.1 DT'!I76="",'5.1 DT'!I36=""),"",'5.1 DT'!I76)</f>
        <v/>
      </c>
      <c r="J26" s="114" t="str">
        <f>IF(OR('5.1 DT'!J76="",'5.1 DT'!J36=""),"",'5.1 DT'!J76)</f>
        <v/>
      </c>
    </row>
    <row r="27" spans="1:10" x14ac:dyDescent="0.35">
      <c r="A27" s="107"/>
      <c r="B27" s="115" t="s">
        <v>228</v>
      </c>
      <c r="C27" s="95" t="s">
        <v>967</v>
      </c>
      <c r="D27" s="95"/>
      <c r="E27" s="95" t="s">
        <v>608</v>
      </c>
      <c r="F27" s="95" t="s">
        <v>609</v>
      </c>
      <c r="G27" s="114" t="str">
        <f>IF('5.1 DT'!G76="","", IF(AND('5.1 DT'!G36&lt;&gt;0,'5.1 DT'!G84&lt;&gt;0),'5.1 DT'!G84,IF(AND('5.1 DT'!G36&lt;&gt;0,'5.1 DT'!G84=""),'5.1 DT'!G36)))</f>
        <v/>
      </c>
      <c r="H27" s="114" t="str">
        <f>IF('5.1 DT'!H76="","", IF(AND('5.1 DT'!H36&lt;&gt;0,'5.1 DT'!H84&lt;&gt;0),'5.1 DT'!H84,IF(AND('5.1 DT'!H36&lt;&gt;0,'5.1 DT'!H84=""),'5.1 DT'!H36)))</f>
        <v/>
      </c>
      <c r="I27" s="114" t="str">
        <f>IF('5.1 DT'!I76="","", IF(AND('5.1 DT'!I36&lt;&gt;0,'5.1 DT'!I84&lt;&gt;0),'5.1 DT'!I84,IF(AND('5.1 DT'!I36&lt;&gt;0,'5.1 DT'!I84=""),'5.1 DT'!I36)))</f>
        <v/>
      </c>
      <c r="J27" s="114" t="str">
        <f>IF('5.1 DT'!J76="","", IF(AND('5.1 DT'!J36&lt;&gt;0,'5.1 DT'!J84&lt;&gt;0),'5.1 DT'!J84,IF(AND('5.1 DT'!J36&lt;&gt;0,'5.1 DT'!J84=""),'5.1 DT'!J36)))</f>
        <v/>
      </c>
    </row>
    <row r="28" spans="1:10" x14ac:dyDescent="0.35">
      <c r="A28" s="107"/>
      <c r="B28" s="116" t="s">
        <v>224</v>
      </c>
      <c r="C28" s="117" t="s">
        <v>968</v>
      </c>
      <c r="D28" s="117"/>
      <c r="E28" s="117" t="s">
        <v>612</v>
      </c>
      <c r="F28" s="117" t="s">
        <v>613</v>
      </c>
      <c r="G28" s="112" t="str">
        <f>IF(COUNTBLANK(G29:G30),"",G29/G30*100)</f>
        <v/>
      </c>
      <c r="H28" s="112" t="str">
        <f t="shared" ref="H28:J28" si="6">IF(COUNTBLANK(H29:H30),"",H29/H30*100)</f>
        <v/>
      </c>
      <c r="I28" s="112" t="str">
        <f t="shared" si="6"/>
        <v/>
      </c>
      <c r="J28" s="112" t="str">
        <f t="shared" si="6"/>
        <v/>
      </c>
    </row>
    <row r="29" spans="1:10" x14ac:dyDescent="0.35">
      <c r="A29" s="107"/>
      <c r="B29" s="1" t="s">
        <v>225</v>
      </c>
      <c r="C29" s="89" t="s">
        <v>469</v>
      </c>
      <c r="D29" s="89"/>
      <c r="E29" s="89" t="s">
        <v>608</v>
      </c>
      <c r="F29" s="89" t="s">
        <v>609</v>
      </c>
      <c r="G29" s="114" t="str">
        <f>IF(OR('5.1 DT'!G93="",'5.1 DT'!G41=""),"",'5.1 DT'!G93)</f>
        <v/>
      </c>
      <c r="H29" s="114" t="str">
        <f>IF(OR('5.1 DT'!H93="",'5.1 DT'!H41=""),"",'5.1 DT'!H93)</f>
        <v/>
      </c>
      <c r="I29" s="114" t="str">
        <f>IF(OR('5.1 DT'!I93="",'5.1 DT'!I41=""),"",'5.1 DT'!I93)</f>
        <v/>
      </c>
      <c r="J29" s="114" t="str">
        <f>IF(OR('5.1 DT'!J93="",'5.1 DT'!J41=""),"",'5.1 DT'!J93)</f>
        <v/>
      </c>
    </row>
    <row r="30" spans="1:10" x14ac:dyDescent="0.35">
      <c r="A30" s="107"/>
      <c r="B30" s="115" t="s">
        <v>226</v>
      </c>
      <c r="C30" s="95" t="s">
        <v>430</v>
      </c>
      <c r="D30" s="95"/>
      <c r="E30" s="95" t="s">
        <v>608</v>
      </c>
      <c r="F30" s="95" t="s">
        <v>609</v>
      </c>
      <c r="G30" s="114" t="str">
        <f>IF(OR('5.1 DT'!G93="",'5.1 DT'!G41=""),"",'5.1 DT'!G41)</f>
        <v/>
      </c>
      <c r="H30" s="114" t="str">
        <f>IF(OR('5.1 DT'!H93="",'5.1 DT'!H41=""),"",'5.1 DT'!H41)</f>
        <v/>
      </c>
      <c r="I30" s="114" t="str">
        <f>IF(OR('5.1 DT'!I93="",'5.1 DT'!I41=""),"",'5.1 DT'!I41)</f>
        <v/>
      </c>
      <c r="J30" s="114" t="str">
        <f>IF(OR('5.1 DT'!J93="",'5.1 DT'!J41=""),"",'5.1 DT'!J41)</f>
        <v/>
      </c>
    </row>
    <row r="31" spans="1:10" x14ac:dyDescent="0.35">
      <c r="A31" s="107"/>
      <c r="B31" s="116" t="s">
        <v>278</v>
      </c>
      <c r="C31" s="117" t="s">
        <v>969</v>
      </c>
      <c r="D31" s="117"/>
      <c r="E31" s="117" t="s">
        <v>612</v>
      </c>
      <c r="F31" s="117" t="s">
        <v>613</v>
      </c>
      <c r="G31" s="112" t="str">
        <f>IF(COUNTBLANK(G32:G33),"",G32/G33*100)</f>
        <v/>
      </c>
      <c r="H31" s="112" t="str">
        <f t="shared" ref="H31:J31" si="7">IF(COUNTBLANK(H32:H33),"",H32/H33*100)</f>
        <v/>
      </c>
      <c r="I31" s="112" t="str">
        <f t="shared" si="7"/>
        <v/>
      </c>
      <c r="J31" s="112" t="str">
        <f t="shared" si="7"/>
        <v/>
      </c>
    </row>
    <row r="32" spans="1:10" x14ac:dyDescent="0.35">
      <c r="A32" s="107"/>
      <c r="B32" s="1" t="s">
        <v>278</v>
      </c>
      <c r="C32" s="89" t="s">
        <v>671</v>
      </c>
      <c r="D32" s="89"/>
      <c r="E32" s="89" t="s">
        <v>608</v>
      </c>
      <c r="F32" s="89" t="s">
        <v>609</v>
      </c>
      <c r="G32" s="114" t="str">
        <f>IF(OR('5.1 DT'!G110="",'5.1 DT'!G49=""),"",'5.1 DT'!G110)</f>
        <v/>
      </c>
      <c r="H32" s="114" t="str">
        <f>IF(OR('5.1 DT'!H110="",'5.1 DT'!H49=""),"",'5.1 DT'!H110)</f>
        <v/>
      </c>
      <c r="I32" s="114" t="str">
        <f>IF(OR('5.1 DT'!I110="",'5.1 DT'!I49=""),"",'5.1 DT'!I110)</f>
        <v/>
      </c>
      <c r="J32" s="114" t="str">
        <f>IF(OR('5.1 DT'!J110="",'5.1 DT'!J49=""),"",'5.1 DT'!J110)</f>
        <v/>
      </c>
    </row>
    <row r="33" spans="1:10" x14ac:dyDescent="0.35">
      <c r="A33" s="107"/>
      <c r="B33" s="115" t="s">
        <v>401</v>
      </c>
      <c r="C33" s="95" t="s">
        <v>438</v>
      </c>
      <c r="D33" s="95"/>
      <c r="E33" s="95" t="s">
        <v>608</v>
      </c>
      <c r="F33" s="95" t="s">
        <v>609</v>
      </c>
      <c r="G33" s="114" t="str">
        <f>IF(OR('5.1 DT'!G110="",'5.1 DT'!G49=""),"",'5.1 DT'!G49)</f>
        <v/>
      </c>
      <c r="H33" s="114" t="str">
        <f>IF(OR('5.1 DT'!H110="",'5.1 DT'!H49=""),"",'5.1 DT'!H49)</f>
        <v/>
      </c>
      <c r="I33" s="114" t="str">
        <f>IF(OR('5.1 DT'!I110="",'5.1 DT'!I49=""),"",'5.1 DT'!I49)</f>
        <v/>
      </c>
      <c r="J33" s="114" t="str">
        <f>IF(OR('5.1 DT'!J110="",'5.1 DT'!J49=""),"",'5.1 DT'!J49)</f>
        <v/>
      </c>
    </row>
    <row r="34" spans="1:10" x14ac:dyDescent="0.35">
      <c r="A34" s="107"/>
      <c r="B34" s="116" t="s">
        <v>279</v>
      </c>
      <c r="C34" s="117" t="s">
        <v>970</v>
      </c>
      <c r="D34" s="117"/>
      <c r="E34" s="117" t="s">
        <v>612</v>
      </c>
      <c r="F34" s="117" t="s">
        <v>613</v>
      </c>
      <c r="G34" s="112" t="str">
        <f>IF(COUNTBLANK(G35:G36),"",G35/G36*100)</f>
        <v/>
      </c>
      <c r="H34" s="112" t="str">
        <f t="shared" ref="H34:J34" si="8">IF(COUNTBLANK(H35:H36),"",H35/H36*100)</f>
        <v/>
      </c>
      <c r="I34" s="112" t="str">
        <f t="shared" si="8"/>
        <v/>
      </c>
      <c r="J34" s="112" t="str">
        <f t="shared" si="8"/>
        <v/>
      </c>
    </row>
    <row r="35" spans="1:10" x14ac:dyDescent="0.35">
      <c r="A35" s="107"/>
      <c r="B35" s="1" t="s">
        <v>379</v>
      </c>
      <c r="C35" s="89" t="s">
        <v>441</v>
      </c>
      <c r="D35" s="89"/>
      <c r="E35" s="89" t="s">
        <v>608</v>
      </c>
      <c r="F35" s="89" t="s">
        <v>609</v>
      </c>
      <c r="G35" s="114" t="str">
        <f>IF(OR('5.1 DT'!G52="",'5.1 DT'!G93=""),"",'5.1 DT'!G52)</f>
        <v/>
      </c>
      <c r="H35" s="114" t="str">
        <f>IF(OR('5.1 DT'!H52="",'5.1 DT'!H93=""),"",'5.1 DT'!H52)</f>
        <v/>
      </c>
      <c r="I35" s="114" t="str">
        <f>IF(OR('5.1 DT'!I52="",'5.1 DT'!I93=""),"",'5.1 DT'!I52)</f>
        <v/>
      </c>
      <c r="J35" s="114" t="str">
        <f>IF(OR('5.1 DT'!J52="",'5.1 DT'!J93=""),"",'5.1 DT'!J52)</f>
        <v/>
      </c>
    </row>
    <row r="36" spans="1:10" x14ac:dyDescent="0.35">
      <c r="A36" s="107"/>
      <c r="B36" s="115" t="s">
        <v>225</v>
      </c>
      <c r="C36" s="95" t="s">
        <v>469</v>
      </c>
      <c r="D36" s="95"/>
      <c r="E36" s="95" t="s">
        <v>608</v>
      </c>
      <c r="F36" s="95" t="s">
        <v>609</v>
      </c>
      <c r="G36" s="114" t="str">
        <f>IF(OR('5.1 DT'!G52="",'5.1 DT'!G93=""),"",'5.1 DT'!G93)</f>
        <v/>
      </c>
      <c r="H36" s="114" t="str">
        <f>IF(OR('5.1 DT'!H52="",'5.1 DT'!H93=""),"",'5.1 DT'!H93)</f>
        <v/>
      </c>
      <c r="I36" s="114" t="str">
        <f>IF(OR('5.1 DT'!I52="",'5.1 DT'!I93=""),"",'5.1 DT'!I93)</f>
        <v/>
      </c>
      <c r="J36" s="114" t="str">
        <f>IF(OR('5.1 DT'!J52="",'5.1 DT'!J93=""),"",'5.1 DT'!J93)</f>
        <v/>
      </c>
    </row>
    <row r="37" spans="1:10" x14ac:dyDescent="0.35">
      <c r="A37" s="107"/>
      <c r="B37" s="116" t="s">
        <v>227</v>
      </c>
      <c r="C37" s="117" t="s">
        <v>971</v>
      </c>
      <c r="D37" s="117"/>
      <c r="E37" s="117" t="s">
        <v>612</v>
      </c>
      <c r="F37" s="117" t="s">
        <v>613</v>
      </c>
      <c r="G37" s="112" t="str">
        <f>IF(COUNTBLANK(G38:G39),"",G38/G39*100)</f>
        <v/>
      </c>
      <c r="H37" s="112" t="str">
        <f t="shared" ref="H37:J37" si="9">IF(COUNTBLANK(H38:H39),"",H38/H39*100)</f>
        <v/>
      </c>
      <c r="I37" s="112" t="str">
        <f t="shared" si="9"/>
        <v/>
      </c>
      <c r="J37" s="112" t="str">
        <f t="shared" si="9"/>
        <v/>
      </c>
    </row>
    <row r="38" spans="1:10" x14ac:dyDescent="0.35">
      <c r="A38" s="107"/>
      <c r="B38" s="1" t="s">
        <v>280</v>
      </c>
      <c r="C38" s="89" t="s">
        <v>676</v>
      </c>
      <c r="D38" s="89"/>
      <c r="E38" s="89" t="s">
        <v>608</v>
      </c>
      <c r="F38" s="89" t="s">
        <v>609</v>
      </c>
      <c r="G38" s="114" t="str">
        <f>IF(OR('5.1 DT'!G116="",'5.1 DT'!G118=""),"",'5.1 DT'!G116)</f>
        <v/>
      </c>
      <c r="H38" s="114" t="str">
        <f>IF(OR('5.1 DT'!H116="",'5.1 DT'!H118=""),"",'5.1 DT'!H116)</f>
        <v/>
      </c>
      <c r="I38" s="114" t="str">
        <f>IF(OR('5.1 DT'!I116="",'5.1 DT'!I118=""),"",'5.1 DT'!I116)</f>
        <v/>
      </c>
      <c r="J38" s="114" t="str">
        <f>IF(OR('5.1 DT'!J116="",'5.1 DT'!J118=""),"",'5.1 DT'!J116)</f>
        <v/>
      </c>
    </row>
    <row r="39" spans="1:10" x14ac:dyDescent="0.35">
      <c r="A39" s="107"/>
      <c r="B39" s="115" t="s">
        <v>228</v>
      </c>
      <c r="C39" s="95" t="s">
        <v>678</v>
      </c>
      <c r="D39" s="95"/>
      <c r="E39" s="95" t="s">
        <v>608</v>
      </c>
      <c r="F39" s="95" t="s">
        <v>609</v>
      </c>
      <c r="G39" s="114" t="str">
        <f>IF(OR('5.1 DT'!G116="",'5.1 DT'!G118=""),"",'5.1 DT'!G118)</f>
        <v/>
      </c>
      <c r="H39" s="114" t="str">
        <f>IF(OR('5.1 DT'!H116="",'5.1 DT'!H118=""),"",'5.1 DT'!H118)</f>
        <v/>
      </c>
      <c r="I39" s="114" t="str">
        <f>IF(OR('5.1 DT'!I116="",'5.1 DT'!I118=""),"",'5.1 DT'!I118)</f>
        <v/>
      </c>
      <c r="J39" s="114" t="str">
        <f>IF(OR('5.1 DT'!J116="",'5.1 DT'!J118=""),"",'5.1 DT'!J118)</f>
        <v/>
      </c>
    </row>
    <row r="40" spans="1:10" x14ac:dyDescent="0.35">
      <c r="A40" s="107"/>
      <c r="B40" s="116" t="s">
        <v>229</v>
      </c>
      <c r="C40" s="117" t="s">
        <v>972</v>
      </c>
      <c r="D40" s="117"/>
      <c r="E40" s="117" t="s">
        <v>612</v>
      </c>
      <c r="F40" s="117" t="s">
        <v>613</v>
      </c>
      <c r="G40" s="112" t="str">
        <f>IF(COUNTBLANK(G41:G42),"",G41/G42*100)</f>
        <v/>
      </c>
      <c r="H40" s="112" t="str">
        <f t="shared" ref="H40:J40" si="10">IF(COUNTBLANK(H41:H42),"",H41/H42*100)</f>
        <v/>
      </c>
      <c r="I40" s="112" t="str">
        <f t="shared" si="10"/>
        <v/>
      </c>
      <c r="J40" s="112" t="str">
        <f t="shared" si="10"/>
        <v/>
      </c>
    </row>
    <row r="41" spans="1:10" x14ac:dyDescent="0.35">
      <c r="A41" s="107"/>
      <c r="B41" s="1" t="s">
        <v>281</v>
      </c>
      <c r="C41" s="89" t="s">
        <v>677</v>
      </c>
      <c r="D41" s="89"/>
      <c r="E41" s="89" t="s">
        <v>608</v>
      </c>
      <c r="F41" s="89" t="s">
        <v>609</v>
      </c>
      <c r="G41" s="114" t="str">
        <f>IF(OR('5.1 DT'!G117="",'5.1 DT'!G119=""),"",'5.1 DT'!G117)</f>
        <v/>
      </c>
      <c r="H41" s="114" t="str">
        <f>IF(OR('5.1 DT'!H117="",'5.1 DT'!H119=""),"",'5.1 DT'!H117)</f>
        <v/>
      </c>
      <c r="I41" s="114" t="str">
        <f>IF(OR('5.1 DT'!I117="",'5.1 DT'!I119=""),"",'5.1 DT'!I117)</f>
        <v/>
      </c>
      <c r="J41" s="114" t="str">
        <f>IF(OR('5.1 DT'!J117="",'5.1 DT'!J119=""),"",'5.1 DT'!J117)</f>
        <v/>
      </c>
    </row>
    <row r="42" spans="1:10" x14ac:dyDescent="0.35">
      <c r="A42" s="107"/>
      <c r="B42" s="115" t="s">
        <v>223</v>
      </c>
      <c r="C42" s="95" t="s">
        <v>679</v>
      </c>
      <c r="D42" s="95"/>
      <c r="E42" s="95" t="s">
        <v>608</v>
      </c>
      <c r="F42" s="95" t="s">
        <v>609</v>
      </c>
      <c r="G42" s="114" t="str">
        <f>IF(OR('5.1 DT'!G117="",'5.1 DT'!G119=""),"",'5.1 DT'!G119)</f>
        <v/>
      </c>
      <c r="H42" s="114" t="str">
        <f>IF(OR('5.1 DT'!H117="",'5.1 DT'!H119=""),"",'5.1 DT'!H119)</f>
        <v/>
      </c>
      <c r="I42" s="114" t="str">
        <f>IF(OR('5.1 DT'!I117="",'5.1 DT'!I119=""),"",'5.1 DT'!I119)</f>
        <v/>
      </c>
      <c r="J42" s="114" t="str">
        <f>IF(OR('5.1 DT'!J117="",'5.1 DT'!J119=""),"",'5.1 DT'!J119)</f>
        <v/>
      </c>
    </row>
    <row r="43" spans="1:10" x14ac:dyDescent="0.35">
      <c r="A43" s="107"/>
      <c r="B43" s="116" t="s">
        <v>230</v>
      </c>
      <c r="C43" s="117" t="s">
        <v>973</v>
      </c>
      <c r="D43" s="117"/>
      <c r="E43" s="117" t="s">
        <v>612</v>
      </c>
      <c r="F43" s="117" t="s">
        <v>613</v>
      </c>
      <c r="G43" s="112" t="str">
        <f>IF(COUNTBLANK(G44:G45),"",G44/G45*100)</f>
        <v/>
      </c>
      <c r="H43" s="112" t="str">
        <f t="shared" ref="H43:J43" si="11">IF(COUNTBLANK(H44:H45),"",H44/H45*100)</f>
        <v/>
      </c>
      <c r="I43" s="112" t="str">
        <f t="shared" si="11"/>
        <v/>
      </c>
      <c r="J43" s="112" t="str">
        <f t="shared" si="11"/>
        <v/>
      </c>
    </row>
    <row r="44" spans="1:10" x14ac:dyDescent="0.35">
      <c r="A44" s="107"/>
      <c r="B44" s="1" t="s">
        <v>231</v>
      </c>
      <c r="C44" s="89" t="s">
        <v>408</v>
      </c>
      <c r="D44" s="89"/>
      <c r="E44" s="89" t="s">
        <v>608</v>
      </c>
      <c r="F44" s="89" t="str">
        <f>IF(OR('5.1 DT'!F61="",'5.1 DT'!F102=""),"",'5.1 DT'!F61)</f>
        <v>Million</v>
      </c>
      <c r="G44" s="114" t="str">
        <f>IF(OR('5.1 DT'!G15="",'5.1 DT'!G21=""),"",'5.1 DT'!G15)</f>
        <v/>
      </c>
      <c r="H44" s="114" t="str">
        <f>IF(OR('5.1 DT'!H15="",'5.1 DT'!H21=""),"",'5.1 DT'!H15)</f>
        <v/>
      </c>
      <c r="I44" s="114" t="str">
        <f>IF(OR('5.1 DT'!I15="",'5.1 DT'!I21=""),"",'5.1 DT'!I15)</f>
        <v/>
      </c>
      <c r="J44" s="114" t="str">
        <f>IF(OR('5.1 DT'!J15="",'5.1 DT'!J21=""),"",'5.1 DT'!J15)</f>
        <v/>
      </c>
    </row>
    <row r="45" spans="1:10" x14ac:dyDescent="0.35">
      <c r="A45" s="107"/>
      <c r="B45" s="115" t="s">
        <v>232</v>
      </c>
      <c r="C45" s="95" t="s">
        <v>414</v>
      </c>
      <c r="D45" s="95"/>
      <c r="E45" s="95" t="s">
        <v>608</v>
      </c>
      <c r="F45" s="95" t="str">
        <f>IF(OR('5.1 DT'!F61="",'5.1 DT'!F102=""),"",'5.1 DT'!F102)</f>
        <v>Million</v>
      </c>
      <c r="G45" s="114" t="str">
        <f>IF(OR('5.1 DT'!G15="",'5.1 DT'!G21=""),"",'5.1 DT'!G21)</f>
        <v/>
      </c>
      <c r="H45" s="114" t="str">
        <f>IF(OR('5.1 DT'!H15="",'5.1 DT'!H21=""),"",'5.1 DT'!H21)</f>
        <v/>
      </c>
      <c r="I45" s="114" t="str">
        <f>IF(OR('5.1 DT'!I15="",'5.1 DT'!I21=""),"",'5.1 DT'!I21)</f>
        <v/>
      </c>
      <c r="J45" s="114" t="str">
        <f>IF(OR('5.1 DT'!J15="",'5.1 DT'!J21=""),"",'5.1 DT'!J21)</f>
        <v/>
      </c>
    </row>
    <row r="46" spans="1:10" x14ac:dyDescent="0.35">
      <c r="A46" s="107"/>
      <c r="B46" s="116" t="s">
        <v>233</v>
      </c>
      <c r="C46" s="117" t="s">
        <v>974</v>
      </c>
      <c r="D46" s="117"/>
      <c r="E46" s="117" t="s">
        <v>612</v>
      </c>
      <c r="F46" s="117" t="s">
        <v>613</v>
      </c>
      <c r="G46" s="112" t="str">
        <f>IF(COUNTBLANK(G47:G48),"",G47/G48*100)</f>
        <v/>
      </c>
      <c r="H46" s="112" t="str">
        <f t="shared" ref="H46:J46" si="12">IF(COUNTBLANK(H47:H48),"",H47/H48*100)</f>
        <v/>
      </c>
      <c r="I46" s="112" t="str">
        <f t="shared" si="12"/>
        <v/>
      </c>
      <c r="J46" s="112" t="str">
        <f t="shared" si="12"/>
        <v/>
      </c>
    </row>
    <row r="47" spans="1:10" x14ac:dyDescent="0.35">
      <c r="A47" s="107"/>
      <c r="B47" s="1" t="s">
        <v>234</v>
      </c>
      <c r="C47" s="89" t="s">
        <v>415</v>
      </c>
      <c r="D47" s="89"/>
      <c r="E47" s="89" t="s">
        <v>608</v>
      </c>
      <c r="F47" s="89" t="s">
        <v>609</v>
      </c>
      <c r="G47" s="114" t="str">
        <f>IF(OR('5.1 DT'!G22="",'5.1 DT'!G21=""),"",'5.1 DT'!G22)</f>
        <v/>
      </c>
      <c r="H47" s="114" t="str">
        <f>IF(OR('5.1 DT'!H22="",'5.1 DT'!H21=""),"",'5.1 DT'!H22)</f>
        <v/>
      </c>
      <c r="I47" s="114" t="str">
        <f>IF(OR('5.1 DT'!I22="",'5.1 DT'!I21=""),"",'5.1 DT'!I22)</f>
        <v/>
      </c>
      <c r="J47" s="114" t="str">
        <f>IF(OR('5.1 DT'!J22="",'5.1 DT'!J21=""),"",'5.1 DT'!J22)</f>
        <v/>
      </c>
    </row>
    <row r="48" spans="1:10" x14ac:dyDescent="0.35">
      <c r="A48" s="107"/>
      <c r="B48" s="115" t="s">
        <v>232</v>
      </c>
      <c r="C48" s="95" t="s">
        <v>414</v>
      </c>
      <c r="D48" s="95"/>
      <c r="E48" s="95" t="s">
        <v>608</v>
      </c>
      <c r="F48" s="95" t="s">
        <v>609</v>
      </c>
      <c r="G48" s="114" t="str">
        <f>IF(OR('5.1 DT'!G22="",'5.1 DT'!G21=""),"",'5.1 DT'!G21)</f>
        <v/>
      </c>
      <c r="H48" s="114" t="str">
        <f>IF(OR('5.1 DT'!H22="",'5.1 DT'!H21=""),"",'5.1 DT'!H21)</f>
        <v/>
      </c>
      <c r="I48" s="114" t="str">
        <f>IF(OR('5.1 DT'!I22="",'5.1 DT'!I21=""),"",'5.1 DT'!I21)</f>
        <v/>
      </c>
      <c r="J48" s="114" t="str">
        <f>IF(OR('5.1 DT'!J22="",'5.1 DT'!J21=""),"",'5.1 DT'!J21)</f>
        <v/>
      </c>
    </row>
    <row r="49" spans="1:10" x14ac:dyDescent="0.35">
      <c r="A49" s="107"/>
      <c r="B49" s="116" t="s">
        <v>235</v>
      </c>
      <c r="C49" s="117" t="s">
        <v>975</v>
      </c>
      <c r="D49" s="117"/>
      <c r="E49" s="117" t="s">
        <v>612</v>
      </c>
      <c r="F49" s="117" t="s">
        <v>613</v>
      </c>
      <c r="G49" s="112" t="str">
        <f>IF(COUNTBLANK(G50:G51),"",G50/G51*100)</f>
        <v/>
      </c>
      <c r="H49" s="112" t="str">
        <f t="shared" ref="H49:J49" si="13">IF(COUNTBLANK(H50:H51),"",H50/H51*100)</f>
        <v/>
      </c>
      <c r="I49" s="112" t="str">
        <f t="shared" si="13"/>
        <v/>
      </c>
      <c r="J49" s="112" t="str">
        <f t="shared" si="13"/>
        <v/>
      </c>
    </row>
    <row r="50" spans="1:10" x14ac:dyDescent="0.35">
      <c r="A50" s="107"/>
      <c r="B50" s="1" t="s">
        <v>236</v>
      </c>
      <c r="C50" s="89" t="s">
        <v>467</v>
      </c>
      <c r="D50" s="89"/>
      <c r="E50" s="89" t="s">
        <v>608</v>
      </c>
      <c r="F50" s="89" t="s">
        <v>609</v>
      </c>
      <c r="G50" s="114" t="str">
        <f>IF(OR('5.1 DT'!G91="",'5.1 DT'!G36=""),"",'5.1 DT'!G91)</f>
        <v/>
      </c>
      <c r="H50" s="114" t="str">
        <f>IF(OR('5.1 DT'!H91="",'5.1 DT'!H36=""),"",'5.1 DT'!H91)</f>
        <v/>
      </c>
      <c r="I50" s="114" t="str">
        <f>IF(OR('5.1 DT'!I91="",'5.1 DT'!I36=""),"",'5.1 DT'!I91)</f>
        <v/>
      </c>
      <c r="J50" s="114" t="str">
        <f>IF(OR('5.1 DT'!J91="",'5.1 DT'!J36=""),"",'5.1 DT'!J91)</f>
        <v/>
      </c>
    </row>
    <row r="51" spans="1:10" x14ac:dyDescent="0.35">
      <c r="A51" s="107"/>
      <c r="B51" s="115" t="s">
        <v>228</v>
      </c>
      <c r="C51" s="95" t="s">
        <v>425</v>
      </c>
      <c r="D51" s="95"/>
      <c r="E51" s="95" t="s">
        <v>608</v>
      </c>
      <c r="F51" s="95" t="s">
        <v>609</v>
      </c>
      <c r="G51" s="114" t="str">
        <f>IF(OR('5.1 DT'!G91="",'5.1 DT'!G36=""),"",'5.1 DT'!G36)</f>
        <v/>
      </c>
      <c r="H51" s="114" t="str">
        <f>IF(OR('5.1 DT'!H91="",'5.1 DT'!H36=""),"",'5.1 DT'!H36)</f>
        <v/>
      </c>
      <c r="I51" s="114" t="str">
        <f>IF(OR('5.1 DT'!I91="",'5.1 DT'!I36=""),"",'5.1 DT'!I36)</f>
        <v/>
      </c>
      <c r="J51" s="114" t="str">
        <f>IF(OR('5.1 DT'!J91="",'5.1 DT'!J36=""),"",'5.1 DT'!J36)</f>
        <v/>
      </c>
    </row>
    <row r="52" spans="1:10" x14ac:dyDescent="0.35">
      <c r="A52" s="107"/>
      <c r="B52" s="116" t="s">
        <v>237</v>
      </c>
      <c r="C52" s="117" t="s">
        <v>976</v>
      </c>
      <c r="D52" s="117"/>
      <c r="E52" s="117" t="s">
        <v>612</v>
      </c>
      <c r="F52" s="117" t="s">
        <v>613</v>
      </c>
      <c r="G52" s="112" t="str">
        <f>IF(COUNTBLANK(G53:G54),"",G53/G54*100)</f>
        <v/>
      </c>
      <c r="H52" s="112" t="str">
        <f t="shared" ref="H52:J52" si="14">IF(COUNTBLANK(H53:H54),"",H53/H54*100)</f>
        <v/>
      </c>
      <c r="I52" s="112" t="str">
        <f t="shared" si="14"/>
        <v/>
      </c>
      <c r="J52" s="112" t="str">
        <f t="shared" si="14"/>
        <v/>
      </c>
    </row>
    <row r="53" spans="1:10" x14ac:dyDescent="0.35">
      <c r="A53" s="107"/>
      <c r="B53" s="1" t="s">
        <v>236</v>
      </c>
      <c r="C53" s="89" t="s">
        <v>467</v>
      </c>
      <c r="D53" s="89"/>
      <c r="E53" s="89" t="s">
        <v>608</v>
      </c>
      <c r="F53" s="89" t="s">
        <v>609</v>
      </c>
      <c r="G53" s="114" t="str">
        <f>IF(OR('5.1 DT'!G91="",'5.1 DT'!G92=""),"",'5.1 DT'!G91)</f>
        <v/>
      </c>
      <c r="H53" s="114" t="str">
        <f>IF(OR('5.1 DT'!H91="",'5.1 DT'!H92=""),"",'5.1 DT'!H91)</f>
        <v/>
      </c>
      <c r="I53" s="114" t="str">
        <f>IF(OR('5.1 DT'!I91="",'5.1 DT'!I92=""),"",'5.1 DT'!I91)</f>
        <v/>
      </c>
      <c r="J53" s="114" t="str">
        <f>IF(OR('5.1 DT'!J91="",'5.1 DT'!J92=""),"",'5.1 DT'!J91)</f>
        <v/>
      </c>
    </row>
    <row r="54" spans="1:10" x14ac:dyDescent="0.35">
      <c r="A54" s="107"/>
      <c r="B54" s="115" t="s">
        <v>238</v>
      </c>
      <c r="C54" s="95" t="s">
        <v>468</v>
      </c>
      <c r="D54" s="95"/>
      <c r="E54" s="95" t="s">
        <v>608</v>
      </c>
      <c r="F54" s="95" t="s">
        <v>609</v>
      </c>
      <c r="G54" s="114" t="str">
        <f>IF(OR('5.1 DT'!G91="",'5.1 DT'!G92=""),"",'5.1 DT'!G92)</f>
        <v/>
      </c>
      <c r="H54" s="114" t="str">
        <f>IF(OR('5.1 DT'!H91="",'5.1 DT'!H92=""),"",'5.1 DT'!H92)</f>
        <v/>
      </c>
      <c r="I54" s="114" t="str">
        <f>IF(OR('5.1 DT'!I91="",'5.1 DT'!I92=""),"",'5.1 DT'!I92)</f>
        <v/>
      </c>
      <c r="J54" s="114" t="str">
        <f>IF(OR('5.1 DT'!J91="",'5.1 DT'!J92=""),"",'5.1 DT'!J92)</f>
        <v/>
      </c>
    </row>
    <row r="55" spans="1:10" x14ac:dyDescent="0.35">
      <c r="A55" s="107"/>
      <c r="B55" s="116" t="s">
        <v>282</v>
      </c>
      <c r="C55" s="117" t="s">
        <v>977</v>
      </c>
      <c r="D55" s="117"/>
      <c r="E55" s="117" t="s">
        <v>612</v>
      </c>
      <c r="F55" s="117" t="s">
        <v>613</v>
      </c>
      <c r="G55" s="119" t="str">
        <f>IF(OR('5.1 DT'!G85="",'5.1 DT'!G86=""),"",'5.1 DT'!G85)</f>
        <v/>
      </c>
      <c r="H55" s="119" t="str">
        <f>IF(OR('5.1 DT'!H85="",'5.1 DT'!H86=""),"",'5.1 DT'!H85)</f>
        <v/>
      </c>
      <c r="I55" s="119" t="str">
        <f>IF(OR('5.1 DT'!I85="",'5.1 DT'!I86=""),"",'5.1 DT'!I85)</f>
        <v/>
      </c>
      <c r="J55" s="119" t="str">
        <f>IF(OR('5.1 DT'!J85="",'5.1 DT'!J86=""),"",'5.1 DT'!J85)</f>
        <v/>
      </c>
    </row>
    <row r="56" spans="1:10" x14ac:dyDescent="0.35">
      <c r="A56" s="107"/>
      <c r="B56" s="1" t="s">
        <v>283</v>
      </c>
      <c r="C56" s="89" t="s">
        <v>658</v>
      </c>
      <c r="D56" s="89"/>
      <c r="E56" s="89" t="s">
        <v>608</v>
      </c>
      <c r="F56" s="89" t="s">
        <v>609</v>
      </c>
      <c r="G56" s="114" t="str">
        <f>IF(OR('5.1 DT'!G85="",'5.1 DT'!G86=""),"",'5.1 DT'!G85)</f>
        <v/>
      </c>
      <c r="H56" s="114" t="str">
        <f>IF(OR('5.1 DT'!H85="",'5.1 DT'!H86=""),"",'5.1 DT'!H85)</f>
        <v/>
      </c>
      <c r="I56" s="114" t="str">
        <f>IF(OR('5.1 DT'!I85="",'5.1 DT'!I86=""),"",'5.1 DT'!I85)</f>
        <v/>
      </c>
      <c r="J56" s="114" t="str">
        <f>IF(OR('5.1 DT'!J85="",'5.1 DT'!J86=""),"",'5.1 DT'!J85)</f>
        <v/>
      </c>
    </row>
    <row r="57" spans="1:10" x14ac:dyDescent="0.35">
      <c r="A57" s="107"/>
      <c r="B57" s="115" t="s">
        <v>402</v>
      </c>
      <c r="C57" s="95" t="s">
        <v>659</v>
      </c>
      <c r="D57" s="95"/>
      <c r="E57" s="95" t="s">
        <v>608</v>
      </c>
      <c r="F57" s="95" t="s">
        <v>609</v>
      </c>
      <c r="G57" s="114" t="str">
        <f>IF(OR('5.1 DT'!G85="",'5.1 DT'!G86=""),"",'5.1 DT'!G86)</f>
        <v/>
      </c>
      <c r="H57" s="114" t="str">
        <f>IF(OR('5.1 DT'!H85="",'5.1 DT'!H86=""),"",'5.1 DT'!H86)</f>
        <v/>
      </c>
      <c r="I57" s="114" t="str">
        <f>IF(OR('5.1 DT'!I85="",'5.1 DT'!I86=""),"",'5.1 DT'!I86)</f>
        <v/>
      </c>
      <c r="J57" s="114" t="str">
        <f>IF(OR('5.1 DT'!J85="",'5.1 DT'!J86=""),"",'5.1 DT'!J86)</f>
        <v/>
      </c>
    </row>
    <row r="58" spans="1:10" x14ac:dyDescent="0.35">
      <c r="A58" s="107"/>
      <c r="B58" s="116" t="s">
        <v>346</v>
      </c>
      <c r="C58" s="117" t="s">
        <v>978</v>
      </c>
      <c r="D58" s="117"/>
      <c r="E58" s="117" t="s">
        <v>612</v>
      </c>
      <c r="F58" s="117" t="s">
        <v>613</v>
      </c>
      <c r="G58" s="119" t="str">
        <f>IF(COUNTBLANK(G59:G60),"",G59/G60*100)</f>
        <v/>
      </c>
      <c r="H58" s="119" t="str">
        <f t="shared" ref="H58:J58" si="15">IF(COUNTBLANK(H59:H60),"",H59/H60*100)</f>
        <v/>
      </c>
      <c r="I58" s="119" t="str">
        <f t="shared" si="15"/>
        <v/>
      </c>
      <c r="J58" s="119" t="str">
        <f t="shared" si="15"/>
        <v/>
      </c>
    </row>
    <row r="59" spans="1:10" x14ac:dyDescent="0.35">
      <c r="A59" s="107"/>
      <c r="B59" s="1" t="s">
        <v>284</v>
      </c>
      <c r="C59" s="89" t="s">
        <v>660</v>
      </c>
      <c r="D59" s="89"/>
      <c r="E59" s="89" t="s">
        <v>608</v>
      </c>
      <c r="F59" s="89" t="s">
        <v>609</v>
      </c>
      <c r="G59" s="114" t="str">
        <f>IF(OR('5.1 DT'!G87="",'5.1 DT'!G88=""),"",'5.1 DT'!G87)</f>
        <v/>
      </c>
      <c r="H59" s="114" t="str">
        <f>IF(OR('5.1 DT'!H87="",'5.1 DT'!H88=""),"",'5.1 DT'!H87)</f>
        <v/>
      </c>
      <c r="I59" s="114" t="str">
        <f>IF(OR('5.1 DT'!I87="",'5.1 DT'!I88=""),"",'5.1 DT'!I87)</f>
        <v/>
      </c>
      <c r="J59" s="114" t="str">
        <f>IF(OR('5.1 DT'!J87="",'5.1 DT'!J88=""),"",'5.1 DT'!J87)</f>
        <v/>
      </c>
    </row>
    <row r="60" spans="1:10" x14ac:dyDescent="0.35">
      <c r="A60" s="107"/>
      <c r="B60" s="115" t="s">
        <v>285</v>
      </c>
      <c r="C60" s="95" t="s">
        <v>661</v>
      </c>
      <c r="D60" s="95"/>
      <c r="E60" s="95" t="s">
        <v>608</v>
      </c>
      <c r="F60" s="95" t="s">
        <v>609</v>
      </c>
      <c r="G60" s="114" t="str">
        <f>IF(OR('5.1 DT'!G87="",'5.1 DT'!G88=""),"",'5.1 DT'!G88)</f>
        <v/>
      </c>
      <c r="H60" s="114" t="str">
        <f>IF(OR('5.1 DT'!H87="",'5.1 DT'!H88=""),"",'5.1 DT'!H88)</f>
        <v/>
      </c>
      <c r="I60" s="114" t="str">
        <f>IF(OR('5.1 DT'!I87="",'5.1 DT'!I88=""),"",'5.1 DT'!I88)</f>
        <v/>
      </c>
      <c r="J60" s="114" t="str">
        <f>IF(OR('5.1 DT'!J87="",'5.1 DT'!J88=""),"",'5.1 DT'!J88)</f>
        <v/>
      </c>
    </row>
    <row r="61" spans="1:10" x14ac:dyDescent="0.35">
      <c r="A61" s="107"/>
      <c r="B61" s="116" t="s">
        <v>239</v>
      </c>
      <c r="C61" s="117" t="s">
        <v>979</v>
      </c>
      <c r="D61" s="117"/>
      <c r="E61" s="117" t="s">
        <v>612</v>
      </c>
      <c r="F61" s="117" t="s">
        <v>613</v>
      </c>
      <c r="G61" s="119" t="str">
        <f>IF(COUNTBLANK(G62:G63),"",G62/G63*100)</f>
        <v/>
      </c>
      <c r="H61" s="119" t="str">
        <f t="shared" ref="H61:J61" si="16">IF(COUNTBLANK(H62:H63),"",H62/H63*100)</f>
        <v/>
      </c>
      <c r="I61" s="119" t="str">
        <f t="shared" si="16"/>
        <v/>
      </c>
      <c r="J61" s="119" t="str">
        <f t="shared" si="16"/>
        <v/>
      </c>
    </row>
    <row r="62" spans="1:10" x14ac:dyDescent="0.35">
      <c r="A62" s="107"/>
      <c r="B62" s="1" t="s">
        <v>240</v>
      </c>
      <c r="C62" s="89" t="s">
        <v>980</v>
      </c>
      <c r="D62" s="89"/>
      <c r="E62" s="89" t="s">
        <v>608</v>
      </c>
      <c r="F62" s="89" t="s">
        <v>609</v>
      </c>
      <c r="G62" s="114" t="str">
        <f>IF('5.1 DT'!G82="","", IF(AND('5.1 DT'!G107&lt;&gt;0,'5.1 DT'!G108&lt;&gt;0),'5.1 DT'!G108,IF(AND('5.1 DT'!G107&lt;&gt;0,'5.1 DT'!G108=""),'5.1 DT'!G107)))</f>
        <v/>
      </c>
      <c r="H62" s="114" t="str">
        <f>IF('5.1 DT'!H82="","", IF(AND('5.1 DT'!H107&lt;&gt;0,'5.1 DT'!H108&lt;&gt;0),'5.1 DT'!H108,IF(AND('5.1 DT'!H107&lt;&gt;0,'5.1 DT'!H108=""),'5.1 DT'!H107)))</f>
        <v/>
      </c>
      <c r="I62" s="114" t="str">
        <f>IF('5.1 DT'!I82="","", IF(AND('5.1 DT'!I107&lt;&gt;0,'5.1 DT'!I108&lt;&gt;0),'5.1 DT'!I108,IF(AND('5.1 DT'!I107&lt;&gt;0,'5.1 DT'!I108=""),'5.1 DT'!I107)))</f>
        <v/>
      </c>
      <c r="J62" s="114" t="str">
        <f>IF('5.1 DT'!J82="","", IF(AND('5.1 DT'!J107&lt;&gt;0,'5.1 DT'!J108&lt;&gt;0),'5.1 DT'!J108,IF(AND('5.1 DT'!J107&lt;&gt;0,'5.1 DT'!J108=""),'5.1 DT'!J107)))</f>
        <v/>
      </c>
    </row>
    <row r="63" spans="1:10" x14ac:dyDescent="0.35">
      <c r="A63" s="107"/>
      <c r="B63" s="115" t="s">
        <v>219</v>
      </c>
      <c r="C63" s="95" t="s">
        <v>464</v>
      </c>
      <c r="D63" s="95"/>
      <c r="E63" s="95" t="s">
        <v>608</v>
      </c>
      <c r="F63" s="95" t="s">
        <v>609</v>
      </c>
      <c r="G63" s="120" t="str">
        <f>'5.1 DT'!G82</f>
        <v/>
      </c>
      <c r="H63" s="120" t="str">
        <f>'5.1 DT'!H82</f>
        <v/>
      </c>
      <c r="I63" s="120" t="str">
        <f>'5.1 DT'!I82</f>
        <v/>
      </c>
      <c r="J63" s="120" t="str">
        <f>'5.1 DT'!J82</f>
        <v/>
      </c>
    </row>
    <row r="64" spans="1:10" x14ac:dyDescent="0.35">
      <c r="A64" s="107"/>
      <c r="B64" s="116" t="s">
        <v>286</v>
      </c>
      <c r="C64" s="111" t="s">
        <v>981</v>
      </c>
      <c r="D64" s="111"/>
      <c r="E64" s="111" t="s">
        <v>612</v>
      </c>
      <c r="F64" s="111" t="s">
        <v>613</v>
      </c>
      <c r="G64" s="119" t="str">
        <f>IF('5.8 Real Estate Prices'!H14="","",'5.8 Real Estate Prices'!H14)</f>
        <v/>
      </c>
      <c r="H64" s="119" t="str">
        <f>IF('5.8 Real Estate Prices'!I14="","",'5.8 Real Estate Prices'!I14)</f>
        <v/>
      </c>
      <c r="I64" s="119" t="str">
        <f>IF('5.8 Real Estate Prices'!J14="","",'5.8 Real Estate Prices'!J14)</f>
        <v/>
      </c>
      <c r="J64" s="119" t="str">
        <f>IF('5.8 Real Estate Prices'!K14="","",'5.8 Real Estate Prices'!K14)</f>
        <v/>
      </c>
    </row>
    <row r="65" spans="1:10" x14ac:dyDescent="0.35">
      <c r="A65" s="107"/>
      <c r="B65" s="121" t="s">
        <v>287</v>
      </c>
      <c r="C65" s="122"/>
      <c r="D65" s="122"/>
      <c r="E65" s="122"/>
      <c r="F65" s="122"/>
      <c r="G65" s="108"/>
      <c r="H65" s="108"/>
      <c r="I65" s="108"/>
      <c r="J65" s="108"/>
    </row>
    <row r="66" spans="1:10" x14ac:dyDescent="0.35">
      <c r="A66" s="107"/>
      <c r="B66" s="123" t="s">
        <v>92</v>
      </c>
      <c r="C66" s="122"/>
      <c r="D66" s="122"/>
      <c r="E66" s="122"/>
      <c r="F66" s="122"/>
      <c r="G66" s="108"/>
      <c r="H66" s="108"/>
      <c r="I66" s="108"/>
      <c r="J66" s="108"/>
    </row>
    <row r="67" spans="1:10" x14ac:dyDescent="0.35">
      <c r="A67" s="107"/>
      <c r="B67" s="116" t="s">
        <v>241</v>
      </c>
      <c r="C67" s="117" t="s">
        <v>982</v>
      </c>
      <c r="D67" s="117"/>
      <c r="E67" s="117" t="s">
        <v>612</v>
      </c>
      <c r="F67" s="117" t="s">
        <v>613</v>
      </c>
      <c r="G67" s="119" t="str">
        <f>IF(COUNTBLANK(G68:G69),"",G68/G69*100)</f>
        <v/>
      </c>
      <c r="H67" s="119" t="str">
        <f t="shared" ref="H67:J67" si="17">IF(COUNTBLANK(H68:H69),"",H68/H69*100)</f>
        <v/>
      </c>
      <c r="I67" s="119" t="str">
        <f t="shared" si="17"/>
        <v/>
      </c>
      <c r="J67" s="119" t="str">
        <f t="shared" si="17"/>
        <v/>
      </c>
    </row>
    <row r="68" spans="1:10" x14ac:dyDescent="0.35">
      <c r="A68" s="107"/>
      <c r="B68" s="1" t="s">
        <v>242</v>
      </c>
      <c r="C68" s="89" t="s">
        <v>466</v>
      </c>
      <c r="D68" s="89"/>
      <c r="E68" s="89" t="s">
        <v>608</v>
      </c>
      <c r="F68" s="89" t="s">
        <v>609</v>
      </c>
      <c r="G68" s="114" t="str">
        <f>IF(OR('5.1 DT'!G89="",'5.1 DT'!G76=""),"",'5.1 DT'!G89)</f>
        <v/>
      </c>
      <c r="H68" s="114" t="str">
        <f>IF(OR('5.1 DT'!H89="",'5.1 DT'!H76=""),"",'5.1 DT'!H89)</f>
        <v/>
      </c>
      <c r="I68" s="114" t="str">
        <f>IF(OR('5.1 DT'!I89="",'5.1 DT'!I76=""),"",'5.1 DT'!I89)</f>
        <v/>
      </c>
      <c r="J68" s="114" t="str">
        <f>IF(OR('5.1 DT'!J89="",'5.1 DT'!J76=""),"",'5.1 DT'!J89)</f>
        <v/>
      </c>
    </row>
    <row r="69" spans="1:10" x14ac:dyDescent="0.35">
      <c r="A69" s="107"/>
      <c r="B69" s="115" t="s">
        <v>288</v>
      </c>
      <c r="C69" s="95" t="s">
        <v>460</v>
      </c>
      <c r="D69" s="95"/>
      <c r="E69" s="95" t="s">
        <v>608</v>
      </c>
      <c r="F69" s="95" t="s">
        <v>609</v>
      </c>
      <c r="G69" s="114" t="str">
        <f>IF(OR('5.1 DT'!G89="",'5.1 DT'!G76=""),"",'5.1 DT'!G76)</f>
        <v/>
      </c>
      <c r="H69" s="114" t="str">
        <f>IF(OR('5.1 DT'!H89="",'5.1 DT'!H76=""),"",'5.1 DT'!H76)</f>
        <v/>
      </c>
      <c r="I69" s="114" t="str">
        <f>IF(OR('5.1 DT'!I89="",'5.1 DT'!I76=""),"",'5.1 DT'!I76)</f>
        <v/>
      </c>
      <c r="J69" s="114" t="str">
        <f>IF(OR('5.1 DT'!J89="",'5.1 DT'!J76=""),"",'5.1 DT'!J76)</f>
        <v/>
      </c>
    </row>
    <row r="70" spans="1:10" x14ac:dyDescent="0.35">
      <c r="A70" s="107"/>
      <c r="B70" s="121" t="s">
        <v>243</v>
      </c>
      <c r="C70" s="122"/>
      <c r="D70" s="122"/>
      <c r="E70" s="122"/>
      <c r="F70" s="122"/>
      <c r="G70" s="108"/>
      <c r="H70" s="108"/>
      <c r="I70" s="108"/>
      <c r="J70" s="108"/>
    </row>
    <row r="71" spans="1:10" x14ac:dyDescent="0.35">
      <c r="A71" s="107"/>
      <c r="B71" s="124" t="s">
        <v>618</v>
      </c>
      <c r="C71" s="122"/>
      <c r="D71" s="122"/>
      <c r="E71" s="122"/>
      <c r="F71" s="122"/>
      <c r="G71" s="108"/>
      <c r="H71" s="108"/>
      <c r="I71" s="108"/>
      <c r="J71" s="108"/>
    </row>
    <row r="72" spans="1:10" x14ac:dyDescent="0.35">
      <c r="A72" s="107"/>
      <c r="B72" s="240" t="s">
        <v>615</v>
      </c>
      <c r="C72" s="117" t="s">
        <v>983</v>
      </c>
      <c r="D72" s="117"/>
      <c r="E72" s="117" t="s">
        <v>612</v>
      </c>
      <c r="F72" s="117" t="s">
        <v>613</v>
      </c>
      <c r="G72" s="119" t="str">
        <f>IF(ISNUMBER(G73),IF(ISNUMBER(G88),(G73/G88)*100,""),"")</f>
        <v/>
      </c>
      <c r="H72" s="119" t="str">
        <f t="shared" ref="H72:J72" si="18">IF(ISNUMBER(H73),IF(ISNUMBER(H88),(H73/H88)*100,""),"")</f>
        <v/>
      </c>
      <c r="I72" s="119" t="str">
        <f t="shared" si="18"/>
        <v/>
      </c>
      <c r="J72" s="119" t="str">
        <f t="shared" si="18"/>
        <v/>
      </c>
    </row>
    <row r="73" spans="1:10" x14ac:dyDescent="0.35">
      <c r="A73" s="107"/>
      <c r="B73" s="42" t="s">
        <v>603</v>
      </c>
      <c r="C73" s="89" t="s">
        <v>662</v>
      </c>
      <c r="D73" s="89"/>
      <c r="E73" s="89" t="s">
        <v>608</v>
      </c>
      <c r="F73" s="89" t="s">
        <v>609</v>
      </c>
      <c r="G73" s="114" t="str">
        <f>IF(ISNUMBER('5.1 DT'!G97),'5.1 DT'!G97,"")</f>
        <v/>
      </c>
      <c r="H73" s="114" t="str">
        <f>IF(ISNUMBER('5.1 DT'!H97),'5.1 DT'!H97,"")</f>
        <v/>
      </c>
      <c r="I73" s="114" t="str">
        <f>IF(ISNUMBER('5.1 DT'!I97),'5.1 DT'!I97,"")</f>
        <v/>
      </c>
      <c r="J73" s="114" t="str">
        <f>IF(ISNUMBER('5.1 DT'!J97),'5.1 DT'!J97,"")</f>
        <v/>
      </c>
    </row>
    <row r="74" spans="1:10" x14ac:dyDescent="0.35">
      <c r="A74" s="107"/>
      <c r="B74" s="241" t="s">
        <v>333</v>
      </c>
      <c r="C74" s="89" t="s">
        <v>984</v>
      </c>
      <c r="D74" s="89"/>
      <c r="E74" s="89" t="s">
        <v>612</v>
      </c>
      <c r="F74" s="89" t="s">
        <v>613</v>
      </c>
      <c r="G74" s="119" t="str">
        <f>IF(ISNUMBER(G75),IF(ISNUMBER(G88),(G75/G88)*100,""),"")</f>
        <v/>
      </c>
      <c r="H74" s="119" t="str">
        <f t="shared" ref="H74:J74" si="19">IF(ISNUMBER(H75),IF(ISNUMBER(H88),(H75/H88)*100,""),"")</f>
        <v/>
      </c>
      <c r="I74" s="119" t="str">
        <f t="shared" si="19"/>
        <v/>
      </c>
      <c r="J74" s="119" t="str">
        <f t="shared" si="19"/>
        <v/>
      </c>
    </row>
    <row r="75" spans="1:10" x14ac:dyDescent="0.35">
      <c r="A75" s="107"/>
      <c r="B75" s="1" t="s">
        <v>345</v>
      </c>
      <c r="C75" s="89" t="s">
        <v>663</v>
      </c>
      <c r="D75" s="89"/>
      <c r="E75" s="89" t="s">
        <v>608</v>
      </c>
      <c r="F75" s="89" t="s">
        <v>609</v>
      </c>
      <c r="G75" s="114" t="str">
        <f>IF(ISNUMBER('5.1 DT'!G98),'5.1 DT'!G98,"")</f>
        <v/>
      </c>
      <c r="H75" s="114" t="str">
        <f>IF(ISNUMBER('5.1 DT'!H98),'5.1 DT'!H98,"")</f>
        <v/>
      </c>
      <c r="I75" s="114" t="str">
        <f>IF(ISNUMBER('5.1 DT'!I98),'5.1 DT'!I98,"")</f>
        <v/>
      </c>
      <c r="J75" s="114" t="str">
        <f>IF(ISNUMBER('5.1 DT'!J98),'5.1 DT'!J98,"")</f>
        <v/>
      </c>
    </row>
    <row r="76" spans="1:10" ht="26" x14ac:dyDescent="0.35">
      <c r="A76" s="107"/>
      <c r="B76" s="241" t="s">
        <v>334</v>
      </c>
      <c r="C76" s="89" t="s">
        <v>985</v>
      </c>
      <c r="D76" s="89"/>
      <c r="E76" s="89" t="s">
        <v>612</v>
      </c>
      <c r="F76" s="89" t="s">
        <v>613</v>
      </c>
      <c r="G76" s="119" t="str">
        <f>IF(ISNUMBER(G77),IF(ISNUMBER(G88),(G77/G88)*100,""),"")</f>
        <v/>
      </c>
      <c r="H76" s="119" t="str">
        <f t="shared" ref="H76:J76" si="20">IF(ISNUMBER(H77),IF(ISNUMBER(H88),(H77/H88)*100,""),"")</f>
        <v/>
      </c>
      <c r="I76" s="119" t="str">
        <f t="shared" si="20"/>
        <v/>
      </c>
      <c r="J76" s="119" t="str">
        <f t="shared" si="20"/>
        <v/>
      </c>
    </row>
    <row r="77" spans="1:10" x14ac:dyDescent="0.35">
      <c r="A77" s="107"/>
      <c r="B77" s="1" t="s">
        <v>604</v>
      </c>
      <c r="C77" s="89" t="s">
        <v>664</v>
      </c>
      <c r="D77" s="89"/>
      <c r="E77" s="89" t="s">
        <v>608</v>
      </c>
      <c r="F77" s="89" t="s">
        <v>609</v>
      </c>
      <c r="G77" s="114" t="str">
        <f>IF(SUM(G79,G81,G83,G85,G87)=0,"",SUM(G79,G81,G83,G85,G87))</f>
        <v/>
      </c>
      <c r="H77" s="114" t="str">
        <f t="shared" ref="H77:J77" si="21">IF(SUM(H79,H81,H83,H85,H87)=0,"",SUM(H79,H81,H83,H85,H87))</f>
        <v/>
      </c>
      <c r="I77" s="114" t="str">
        <f t="shared" si="21"/>
        <v/>
      </c>
      <c r="J77" s="114" t="str">
        <f t="shared" si="21"/>
        <v/>
      </c>
    </row>
    <row r="78" spans="1:10" x14ac:dyDescent="0.35">
      <c r="A78" s="107"/>
      <c r="B78" s="241" t="s">
        <v>335</v>
      </c>
      <c r="C78" s="89" t="s">
        <v>986</v>
      </c>
      <c r="D78" s="89"/>
      <c r="E78" s="89" t="s">
        <v>612</v>
      </c>
      <c r="F78" s="89" t="s">
        <v>613</v>
      </c>
      <c r="G78" s="119" t="str">
        <f>IF(ISNUMBER(G79),IF(ISNUMBER(G88),(G79/G88)*100,""),"")</f>
        <v/>
      </c>
      <c r="H78" s="119" t="str">
        <f t="shared" ref="H78:J78" si="22">IF(ISNUMBER(H79),IF(ISNUMBER(H88),(H79/H88)*100,""),"")</f>
        <v/>
      </c>
      <c r="I78" s="119" t="str">
        <f t="shared" si="22"/>
        <v/>
      </c>
      <c r="J78" s="119" t="str">
        <f t="shared" si="22"/>
        <v/>
      </c>
    </row>
    <row r="79" spans="1:10" x14ac:dyDescent="0.35">
      <c r="A79" s="107"/>
      <c r="B79" s="1" t="s">
        <v>340</v>
      </c>
      <c r="C79" s="89" t="s">
        <v>665</v>
      </c>
      <c r="D79" s="89"/>
      <c r="E79" s="89" t="s">
        <v>608</v>
      </c>
      <c r="F79" s="89" t="s">
        <v>609</v>
      </c>
      <c r="G79" s="114" t="str">
        <f>IF(ISNUMBER('5.1 DT'!G100),'5.1 DT'!G100,"")</f>
        <v/>
      </c>
      <c r="H79" s="114" t="str">
        <f>IF(ISNUMBER('5.1 DT'!H100),'5.1 DT'!H100,"")</f>
        <v/>
      </c>
      <c r="I79" s="114" t="str">
        <f>IF(ISNUMBER('5.1 DT'!I100),'5.1 DT'!I100,"")</f>
        <v/>
      </c>
      <c r="J79" s="114" t="str">
        <f>IF(ISNUMBER('5.1 DT'!J100),'5.1 DT'!J100,"")</f>
        <v/>
      </c>
    </row>
    <row r="80" spans="1:10" x14ac:dyDescent="0.35">
      <c r="A80" s="107"/>
      <c r="B80" s="241" t="s">
        <v>336</v>
      </c>
      <c r="C80" s="89" t="s">
        <v>987</v>
      </c>
      <c r="D80" s="89"/>
      <c r="E80" s="89" t="s">
        <v>612</v>
      </c>
      <c r="F80" s="89" t="s">
        <v>613</v>
      </c>
      <c r="G80" s="119" t="str">
        <f>IF(ISNUMBER(G81),IF(ISNUMBER(G88),(G81/G88)*100,""),"")</f>
        <v/>
      </c>
      <c r="H80" s="119" t="str">
        <f t="shared" ref="H80:J80" si="23">IF(ISNUMBER(H81),IF(ISNUMBER(H88),(H81/H88)*100,""),"")</f>
        <v/>
      </c>
      <c r="I80" s="119" t="str">
        <f t="shared" si="23"/>
        <v/>
      </c>
      <c r="J80" s="119" t="str">
        <f t="shared" si="23"/>
        <v/>
      </c>
    </row>
    <row r="81" spans="1:10" x14ac:dyDescent="0.35">
      <c r="A81" s="107"/>
      <c r="B81" s="1" t="s">
        <v>341</v>
      </c>
      <c r="C81" s="89" t="s">
        <v>666</v>
      </c>
      <c r="D81" s="89"/>
      <c r="E81" s="89" t="s">
        <v>608</v>
      </c>
      <c r="F81" s="89" t="s">
        <v>609</v>
      </c>
      <c r="G81" s="114" t="str">
        <f>IF(ISNUMBER('5.1 DT'!G101),'5.1 DT'!G101,"")</f>
        <v/>
      </c>
      <c r="H81" s="114" t="str">
        <f>IF(ISNUMBER('5.1 DT'!H101),'5.1 DT'!H101,"")</f>
        <v/>
      </c>
      <c r="I81" s="114" t="str">
        <f>IF(ISNUMBER('5.1 DT'!I101),'5.1 DT'!I101,"")</f>
        <v/>
      </c>
      <c r="J81" s="114" t="str">
        <f>IF(ISNUMBER('5.1 DT'!J101),'5.1 DT'!J101,"")</f>
        <v/>
      </c>
    </row>
    <row r="82" spans="1:10" x14ac:dyDescent="0.35">
      <c r="A82" s="107"/>
      <c r="B82" s="241" t="s">
        <v>337</v>
      </c>
      <c r="C82" s="89" t="s">
        <v>988</v>
      </c>
      <c r="D82" s="89"/>
      <c r="E82" s="89" t="s">
        <v>612</v>
      </c>
      <c r="F82" s="89" t="s">
        <v>613</v>
      </c>
      <c r="G82" s="119" t="str">
        <f>IF(ISNUMBER(G83),IF(ISNUMBER(G88),(G83/G88)*100,""),"")</f>
        <v/>
      </c>
      <c r="H82" s="119" t="str">
        <f t="shared" ref="H82:J82" si="24">IF(ISNUMBER(H83),IF(ISNUMBER(H88),(H83/H88)*100,""),"")</f>
        <v/>
      </c>
      <c r="I82" s="119" t="str">
        <f t="shared" si="24"/>
        <v/>
      </c>
      <c r="J82" s="119" t="str">
        <f t="shared" si="24"/>
        <v/>
      </c>
    </row>
    <row r="83" spans="1:10" x14ac:dyDescent="0.35">
      <c r="A83" s="107"/>
      <c r="B83" s="1" t="s">
        <v>342</v>
      </c>
      <c r="C83" s="89" t="s">
        <v>667</v>
      </c>
      <c r="D83" s="89"/>
      <c r="E83" s="89" t="s">
        <v>608</v>
      </c>
      <c r="F83" s="89" t="s">
        <v>609</v>
      </c>
      <c r="G83" s="114" t="str">
        <f>IF(ISNUMBER('5.1 DT'!G102),'5.1 DT'!G102,"")</f>
        <v/>
      </c>
      <c r="H83" s="114" t="str">
        <f>IF(ISNUMBER('5.1 DT'!H102),'5.1 DT'!H102,"")</f>
        <v/>
      </c>
      <c r="I83" s="114" t="str">
        <f>IF(ISNUMBER('5.1 DT'!I102),'5.1 DT'!I102,"")</f>
        <v/>
      </c>
      <c r="J83" s="114" t="str">
        <f>IF(ISNUMBER('5.1 DT'!J102),'5.1 DT'!J102,"")</f>
        <v/>
      </c>
    </row>
    <row r="84" spans="1:10" x14ac:dyDescent="0.35">
      <c r="A84" s="107"/>
      <c r="B84" s="241" t="s">
        <v>338</v>
      </c>
      <c r="C84" s="89" t="s">
        <v>989</v>
      </c>
      <c r="D84" s="89"/>
      <c r="E84" s="89" t="s">
        <v>612</v>
      </c>
      <c r="F84" s="89" t="s">
        <v>613</v>
      </c>
      <c r="G84" s="119" t="str">
        <f>IF(ISNUMBER(G85),IF(ISNUMBER(G88),(G85/G88)*100,""),"")</f>
        <v/>
      </c>
      <c r="H84" s="119" t="str">
        <f t="shared" ref="H84:J84" si="25">IF(ISNUMBER(H85),IF(ISNUMBER(H88),(H85/H88)*100,""),"")</f>
        <v/>
      </c>
      <c r="I84" s="119" t="str">
        <f t="shared" si="25"/>
        <v/>
      </c>
      <c r="J84" s="119" t="str">
        <f t="shared" si="25"/>
        <v/>
      </c>
    </row>
    <row r="85" spans="1:10" x14ac:dyDescent="0.35">
      <c r="A85" s="107"/>
      <c r="B85" s="1" t="s">
        <v>343</v>
      </c>
      <c r="C85" s="89" t="s">
        <v>668</v>
      </c>
      <c r="D85" s="89"/>
      <c r="E85" s="89" t="s">
        <v>608</v>
      </c>
      <c r="F85" s="89" t="s">
        <v>609</v>
      </c>
      <c r="G85" s="114" t="str">
        <f>IF(ISNUMBER('5.1 DT'!G103),'5.1 DT'!G103,"")</f>
        <v/>
      </c>
      <c r="H85" s="114" t="str">
        <f>IF(ISNUMBER('5.1 DT'!H103),'5.1 DT'!H103,"")</f>
        <v/>
      </c>
      <c r="I85" s="114" t="str">
        <f>IF(ISNUMBER('5.1 DT'!I103),'5.1 DT'!I103,"")</f>
        <v/>
      </c>
      <c r="J85" s="114" t="str">
        <f>IF(ISNUMBER('5.1 DT'!J103),'5.1 DT'!J103,"")</f>
        <v/>
      </c>
    </row>
    <row r="86" spans="1:10" x14ac:dyDescent="0.35">
      <c r="A86" s="107"/>
      <c r="B86" s="241" t="s">
        <v>339</v>
      </c>
      <c r="C86" s="89" t="s">
        <v>990</v>
      </c>
      <c r="D86" s="89"/>
      <c r="E86" s="89" t="s">
        <v>612</v>
      </c>
      <c r="F86" s="89" t="s">
        <v>613</v>
      </c>
      <c r="G86" s="119" t="str">
        <f>IF(ISNUMBER(G87),IF(ISNUMBER(G88),(G87/G88)*100,""),"")</f>
        <v/>
      </c>
      <c r="H86" s="119" t="str">
        <f t="shared" ref="H86:J86" si="26">IF(ISNUMBER(H87),IF(ISNUMBER(H88),(H87/H88)*100,""),"")</f>
        <v/>
      </c>
      <c r="I86" s="119" t="str">
        <f t="shared" si="26"/>
        <v/>
      </c>
      <c r="J86" s="119" t="str">
        <f t="shared" si="26"/>
        <v/>
      </c>
    </row>
    <row r="87" spans="1:10" x14ac:dyDescent="0.35">
      <c r="A87" s="107"/>
      <c r="B87" s="1" t="s">
        <v>344</v>
      </c>
      <c r="C87" s="89" t="s">
        <v>669</v>
      </c>
      <c r="D87" s="89"/>
      <c r="E87" s="89" t="s">
        <v>608</v>
      </c>
      <c r="F87" s="89" t="s">
        <v>609</v>
      </c>
      <c r="G87" s="114" t="str">
        <f>IF(ISNUMBER('5.1 DT'!G104),'5.1 DT'!G104,"")</f>
        <v/>
      </c>
      <c r="H87" s="114" t="str">
        <f>IF(ISNUMBER('5.1 DT'!H104),'5.1 DT'!H104,"")</f>
        <v/>
      </c>
      <c r="I87" s="114" t="str">
        <f>IF(ISNUMBER('5.1 DT'!I104),'5.1 DT'!I104,"")</f>
        <v/>
      </c>
      <c r="J87" s="114" t="str">
        <f>IF(ISNUMBER('5.1 DT'!J104),'5.1 DT'!J104,"")</f>
        <v/>
      </c>
    </row>
    <row r="88" spans="1:10" x14ac:dyDescent="0.35">
      <c r="A88" s="107"/>
      <c r="B88" s="1" t="s">
        <v>226</v>
      </c>
      <c r="C88" s="95" t="s">
        <v>991</v>
      </c>
      <c r="D88" s="95"/>
      <c r="E88" s="95" t="s">
        <v>608</v>
      </c>
      <c r="F88" s="95" t="s">
        <v>609</v>
      </c>
      <c r="G88" s="114" t="str">
        <f>IF(SUM(G73,G75,G77)=0,"",SUM(G73,G75,G77))</f>
        <v/>
      </c>
      <c r="H88" s="114" t="str">
        <f t="shared" ref="H88:J88" si="27">IF(SUM(H73,H75,H77)=0,"",SUM(H73,H75,H77))</f>
        <v/>
      </c>
      <c r="I88" s="114" t="str">
        <f t="shared" si="27"/>
        <v/>
      </c>
      <c r="J88" s="114" t="str">
        <f t="shared" si="27"/>
        <v/>
      </c>
    </row>
    <row r="89" spans="1:10" x14ac:dyDescent="0.35">
      <c r="A89" s="107"/>
      <c r="B89" s="116" t="s">
        <v>244</v>
      </c>
      <c r="C89" s="117" t="s">
        <v>992</v>
      </c>
      <c r="D89" s="117"/>
      <c r="E89" s="117" t="s">
        <v>612</v>
      </c>
      <c r="F89" s="117" t="s">
        <v>613</v>
      </c>
      <c r="G89" s="119" t="str">
        <f>IF(COUNTBLANK(G90:G91),"",G90/G91*100)</f>
        <v/>
      </c>
      <c r="H89" s="119" t="str">
        <f t="shared" ref="H89:J89" si="28">IF(COUNTBLANK(H90:H91),"",H90/H91*100)</f>
        <v/>
      </c>
      <c r="I89" s="119" t="str">
        <f t="shared" si="28"/>
        <v/>
      </c>
      <c r="J89" s="119" t="str">
        <f t="shared" si="28"/>
        <v/>
      </c>
    </row>
    <row r="90" spans="1:10" x14ac:dyDescent="0.35">
      <c r="A90" s="107"/>
      <c r="B90" s="1" t="s">
        <v>245</v>
      </c>
      <c r="C90" s="89" t="s">
        <v>444</v>
      </c>
      <c r="D90" s="89"/>
      <c r="E90" s="89" t="s">
        <v>608</v>
      </c>
      <c r="F90" s="89" t="s">
        <v>609</v>
      </c>
      <c r="G90" s="114" t="str">
        <f>IF(OR('5.1 DT'!G55="",'5.1 DT'!G76=""),"",'5.1 DT'!G55)</f>
        <v/>
      </c>
      <c r="H90" s="114"/>
      <c r="I90" s="114"/>
      <c r="J90" s="114"/>
    </row>
    <row r="91" spans="1:10" x14ac:dyDescent="0.35">
      <c r="A91" s="107"/>
      <c r="B91" s="115" t="s">
        <v>219</v>
      </c>
      <c r="C91" s="95" t="s">
        <v>464</v>
      </c>
      <c r="D91" s="95"/>
      <c r="E91" s="95" t="s">
        <v>608</v>
      </c>
      <c r="F91" s="95" t="s">
        <v>609</v>
      </c>
      <c r="G91" s="114" t="str">
        <f>IF(OR('5.1 DT'!G55="",'5.1 DT'!G82=""),"",'5.1 DT'!G82)</f>
        <v/>
      </c>
      <c r="H91" s="114"/>
      <c r="I91" s="114"/>
      <c r="J91" s="114"/>
    </row>
    <row r="92" spans="1:10" x14ac:dyDescent="0.35">
      <c r="A92" s="107"/>
      <c r="B92" s="116" t="s">
        <v>246</v>
      </c>
      <c r="C92" s="117" t="s">
        <v>993</v>
      </c>
      <c r="D92" s="117"/>
      <c r="E92" s="117" t="s">
        <v>612</v>
      </c>
      <c r="F92" s="117" t="s">
        <v>613</v>
      </c>
      <c r="G92" s="119" t="str">
        <f>IF(COUNTBLANK(G93:G94),"",G93/G94*100)</f>
        <v/>
      </c>
      <c r="H92" s="119" t="str">
        <f t="shared" ref="H92:J92" si="29">IF(COUNTBLANK(H93:H94),"",H93/H94*100)</f>
        <v/>
      </c>
      <c r="I92" s="119" t="str">
        <f t="shared" si="29"/>
        <v/>
      </c>
      <c r="J92" s="119" t="str">
        <f t="shared" si="29"/>
        <v/>
      </c>
    </row>
    <row r="93" spans="1:10" x14ac:dyDescent="0.35">
      <c r="A93" s="107"/>
      <c r="B93" s="1" t="s">
        <v>247</v>
      </c>
      <c r="C93" s="89" t="s">
        <v>457</v>
      </c>
      <c r="D93" s="89"/>
      <c r="E93" s="89" t="s">
        <v>608</v>
      </c>
      <c r="F93" s="89" t="s">
        <v>609</v>
      </c>
      <c r="G93" s="114" t="str">
        <f>IF(OR('5.1 DT'!G68="",'5.1 DT'!G76=""),"",'5.1 DT'!G68)</f>
        <v/>
      </c>
      <c r="H93" s="114" t="str">
        <f>IF(OR('5.1 DT'!H68="",'5.1 DT'!H76=""),"",'5.1 DT'!H68)</f>
        <v/>
      </c>
      <c r="I93" s="114" t="str">
        <f>IF(OR('5.1 DT'!I68="",'5.1 DT'!I76=""),"",'5.1 DT'!I68)</f>
        <v/>
      </c>
      <c r="J93" s="114" t="str">
        <f>IF(OR('5.1 DT'!J68="",'5.1 DT'!J76=""),"",'5.1 DT'!J68)</f>
        <v/>
      </c>
    </row>
    <row r="94" spans="1:10" x14ac:dyDescent="0.35">
      <c r="A94" s="107"/>
      <c r="B94" s="115" t="s">
        <v>219</v>
      </c>
      <c r="C94" s="95" t="s">
        <v>464</v>
      </c>
      <c r="D94" s="95"/>
      <c r="E94" s="95" t="s">
        <v>608</v>
      </c>
      <c r="F94" s="95" t="s">
        <v>609</v>
      </c>
      <c r="G94" s="114" t="str">
        <f>IF(OR('5.1 DT'!G68="",'5.1 DT'!G82=""),"",'5.1 DT'!G82)</f>
        <v/>
      </c>
      <c r="H94" s="114" t="str">
        <f>IF(OR('5.1 DT'!H68="",'5.1 DT'!H82=""),"",'5.1 DT'!H82)</f>
        <v/>
      </c>
      <c r="I94" s="114" t="str">
        <f>IF(OR('5.1 DT'!I68="",'5.1 DT'!I82=""),"",'5.1 DT'!I82)</f>
        <v/>
      </c>
      <c r="J94" s="114" t="str">
        <f>IF(OR('5.1 DT'!J68="",'5.1 DT'!J82=""),"",'5.1 DT'!J82)</f>
        <v/>
      </c>
    </row>
    <row r="95" spans="1:10" x14ac:dyDescent="0.35">
      <c r="A95" s="107"/>
      <c r="B95" s="116" t="s">
        <v>248</v>
      </c>
      <c r="C95" s="111" t="s">
        <v>994</v>
      </c>
      <c r="D95" s="111"/>
      <c r="E95" s="111" t="s">
        <v>612</v>
      </c>
      <c r="F95" s="111" t="s">
        <v>613</v>
      </c>
      <c r="G95" s="119" t="str">
        <f>IF(COUNTBLANK(G96:G97),"",G96/G97*100)</f>
        <v/>
      </c>
      <c r="H95" s="119" t="str">
        <f t="shared" ref="H95:J95" si="30">IF(COUNTBLANK(H96:H97),"",H96/H97*100)</f>
        <v/>
      </c>
      <c r="I95" s="119" t="str">
        <f t="shared" si="30"/>
        <v/>
      </c>
      <c r="J95" s="119" t="str">
        <f t="shared" si="30"/>
        <v/>
      </c>
    </row>
    <row r="96" spans="1:10" x14ac:dyDescent="0.35">
      <c r="A96" s="107"/>
      <c r="B96" s="1" t="s">
        <v>289</v>
      </c>
      <c r="C96" s="89" t="s">
        <v>411</v>
      </c>
      <c r="D96" s="89"/>
      <c r="E96" s="89" t="s">
        <v>608</v>
      </c>
      <c r="F96" s="89" t="s">
        <v>609</v>
      </c>
      <c r="G96" s="114" t="str">
        <f>IF(OR('5.1 DT'!G18="",'5.1 DT'!G21=""),"",'5.1 DT'!G18)</f>
        <v/>
      </c>
      <c r="H96" s="114" t="str">
        <f>IF(OR('5.1 DT'!H18="",'5.1 DT'!H21=""),"",'5.1 DT'!H18)</f>
        <v/>
      </c>
      <c r="I96" s="114" t="str">
        <f>IF(OR('5.1 DT'!I18="",'5.1 DT'!I21=""),"",'5.1 DT'!I18)</f>
        <v/>
      </c>
      <c r="J96" s="114" t="str">
        <f>IF(OR('5.1 DT'!J18="",'5.1 DT'!J21=""),"",'5.1 DT'!J18)</f>
        <v/>
      </c>
    </row>
    <row r="97" spans="1:10" x14ac:dyDescent="0.35">
      <c r="A97" s="107"/>
      <c r="B97" s="115" t="s">
        <v>232</v>
      </c>
      <c r="C97" s="95" t="s">
        <v>414</v>
      </c>
      <c r="D97" s="95"/>
      <c r="E97" s="95" t="s">
        <v>608</v>
      </c>
      <c r="F97" s="95" t="s">
        <v>609</v>
      </c>
      <c r="G97" s="114" t="str">
        <f>IF(OR('5.1 DT'!G18="",'5.1 DT'!G21=""),"",'5.1 DT'!G21)</f>
        <v/>
      </c>
      <c r="H97" s="114" t="str">
        <f>IF(OR('5.1 DT'!H18="",'5.1 DT'!H21=""),"",'5.1 DT'!H21)</f>
        <v/>
      </c>
      <c r="I97" s="114" t="str">
        <f>IF(OR('5.1 DT'!I18="",'5.1 DT'!I21=""),"",'5.1 DT'!I21)</f>
        <v/>
      </c>
      <c r="J97" s="114" t="str">
        <f>IF(OR('5.1 DT'!J18="",'5.1 DT'!J21=""),"",'5.1 DT'!J21)</f>
        <v/>
      </c>
    </row>
    <row r="98" spans="1:10" x14ac:dyDescent="0.35">
      <c r="A98" s="107"/>
      <c r="B98" s="116" t="s">
        <v>249</v>
      </c>
      <c r="C98" s="111" t="s">
        <v>995</v>
      </c>
      <c r="D98" s="111"/>
      <c r="E98" s="111" t="s">
        <v>612</v>
      </c>
      <c r="F98" s="111" t="s">
        <v>613</v>
      </c>
      <c r="G98" s="119" t="str">
        <f>IF(COUNTBLANK(G99:G100),"",G99/G100*100)</f>
        <v/>
      </c>
      <c r="H98" s="119" t="str">
        <f t="shared" ref="H98:J98" si="31">IF(COUNTBLANK(H99:H100),"",H99/H100*100)</f>
        <v/>
      </c>
      <c r="I98" s="119" t="str">
        <f t="shared" si="31"/>
        <v/>
      </c>
      <c r="J98" s="119" t="str">
        <f t="shared" si="31"/>
        <v/>
      </c>
    </row>
    <row r="99" spans="1:10" x14ac:dyDescent="0.35">
      <c r="A99" s="107"/>
      <c r="B99" s="1" t="s">
        <v>250</v>
      </c>
      <c r="C99" s="89" t="s">
        <v>416</v>
      </c>
      <c r="D99" s="89"/>
      <c r="E99" s="89" t="s">
        <v>608</v>
      </c>
      <c r="F99" s="89" t="s">
        <v>609</v>
      </c>
      <c r="G99" s="114" t="str">
        <f>IF(OR('5.1 DT'!G23="",'5.1 DT'!G22=""),"",'5.1 DT'!G23)</f>
        <v/>
      </c>
      <c r="H99" s="114" t="str">
        <f>IF(OR('5.1 DT'!H23="",'5.1 DT'!H22=""),"",'5.1 DT'!H23)</f>
        <v/>
      </c>
      <c r="I99" s="114" t="str">
        <f>IF(OR('5.1 DT'!I23="",'5.1 DT'!I22=""),"",'5.1 DT'!I23)</f>
        <v/>
      </c>
      <c r="J99" s="114" t="str">
        <f>IF(OR('5.1 DT'!J23="",'5.1 DT'!J22=""),"",'5.1 DT'!J23)</f>
        <v/>
      </c>
    </row>
    <row r="100" spans="1:10" x14ac:dyDescent="0.35">
      <c r="A100" s="107"/>
      <c r="B100" s="115" t="s">
        <v>234</v>
      </c>
      <c r="C100" s="95" t="s">
        <v>415</v>
      </c>
      <c r="D100" s="95"/>
      <c r="E100" s="95" t="s">
        <v>608</v>
      </c>
      <c r="F100" s="95" t="s">
        <v>609</v>
      </c>
      <c r="G100" s="114" t="str">
        <f>IF(OR('5.1 DT'!G23="",'5.1 DT'!G22=""),"",'5.1 DT'!G22)</f>
        <v/>
      </c>
      <c r="H100" s="114" t="str">
        <f>IF(OR('5.1 DT'!H23="",'5.1 DT'!H22=""),"",'5.1 DT'!H22)</f>
        <v/>
      </c>
      <c r="I100" s="114" t="str">
        <f>IF(OR('5.1 DT'!I23="",'5.1 DT'!I22=""),"",'5.1 DT'!I22)</f>
        <v/>
      </c>
      <c r="J100" s="114" t="str">
        <f>IF(OR('5.1 DT'!J23="",'5.1 DT'!J22=""),"",'5.1 DT'!J22)</f>
        <v/>
      </c>
    </row>
    <row r="101" spans="1:10" ht="13.5" customHeight="1" x14ac:dyDescent="0.35">
      <c r="A101" s="107"/>
      <c r="B101" s="116" t="s">
        <v>290</v>
      </c>
      <c r="C101" s="111" t="s">
        <v>996</v>
      </c>
      <c r="D101" s="111"/>
      <c r="E101" s="111" t="s">
        <v>614</v>
      </c>
      <c r="F101" s="111" t="s">
        <v>613</v>
      </c>
      <c r="G101" s="119" t="str">
        <f>IF(COUNTBLANK(G102:G103),"",G102-G103)</f>
        <v/>
      </c>
      <c r="H101" s="119" t="str">
        <f t="shared" ref="H101:J101" si="32">IF(COUNTBLANK(H102:H103),"",H102-H103)</f>
        <v/>
      </c>
      <c r="I101" s="119" t="str">
        <f t="shared" si="32"/>
        <v/>
      </c>
      <c r="J101" s="119" t="str">
        <f t="shared" si="32"/>
        <v/>
      </c>
    </row>
    <row r="102" spans="1:10" ht="13.5" customHeight="1" x14ac:dyDescent="0.35">
      <c r="A102" s="107"/>
      <c r="B102" s="1" t="s">
        <v>1144</v>
      </c>
      <c r="C102" s="245" t="s">
        <v>672</v>
      </c>
      <c r="D102" s="111"/>
      <c r="E102" s="111"/>
      <c r="F102" s="111"/>
      <c r="G102" s="114" t="str">
        <f>IF(OR('5.1 DT'!G111="",'5.1 DT'!G112=""),"",'5.1 DT'!G111)</f>
        <v/>
      </c>
      <c r="H102" s="114" t="str">
        <f>IF(OR('5.1 DT'!H111="",'5.1 DT'!H112=""),"",'5.1 DT'!H111)</f>
        <v/>
      </c>
      <c r="I102" s="114" t="str">
        <f>IF(OR('5.1 DT'!I111="",'5.1 DT'!I112=""),"",'5.1 DT'!I111)</f>
        <v/>
      </c>
      <c r="J102" s="114" t="str">
        <f>IF(OR('5.1 DT'!J111="",'5.1 DT'!J112=""),"",'5.1 DT'!J111)</f>
        <v/>
      </c>
    </row>
    <row r="103" spans="1:10" ht="13.5" customHeight="1" x14ac:dyDescent="0.35">
      <c r="A103" s="107"/>
      <c r="B103" s="1" t="s">
        <v>1145</v>
      </c>
      <c r="C103" s="245" t="s">
        <v>673</v>
      </c>
      <c r="D103" s="111"/>
      <c r="E103" s="111"/>
      <c r="F103" s="111"/>
      <c r="G103" s="114" t="str">
        <f>IF(OR('5.1 DT'!G111="",'5.1 DT'!G112=""),"",'5.1 DT'!G112)</f>
        <v/>
      </c>
      <c r="H103" s="114" t="str">
        <f>IF(OR('5.1 DT'!H111="",'5.1 DT'!H112=""),"",'5.1 DT'!H112)</f>
        <v/>
      </c>
      <c r="I103" s="114" t="str">
        <f>IF(OR('5.1 DT'!I111="",'5.1 DT'!I112=""),"",'5.1 DT'!I112)</f>
        <v/>
      </c>
      <c r="J103" s="114" t="str">
        <f>IF(OR('5.1 DT'!J111="",'5.1 DT'!J112=""),"",'5.1 DT'!J112)</f>
        <v/>
      </c>
    </row>
    <row r="104" spans="1:10" x14ac:dyDescent="0.35">
      <c r="A104" s="107"/>
      <c r="B104" s="116" t="s">
        <v>291</v>
      </c>
      <c r="C104" s="111" t="s">
        <v>997</v>
      </c>
      <c r="D104" s="111"/>
      <c r="E104" s="111" t="s">
        <v>614</v>
      </c>
      <c r="F104" s="111" t="s">
        <v>613</v>
      </c>
      <c r="G104" s="119" t="str">
        <f>IF(COUNTBLANK(G105:G106),"",G105-G106)</f>
        <v/>
      </c>
      <c r="H104" s="119" t="str">
        <f t="shared" ref="H104:J104" si="33">IF(COUNTBLANK(H105:H106),"",H105-H106)</f>
        <v/>
      </c>
      <c r="I104" s="119" t="str">
        <f t="shared" si="33"/>
        <v/>
      </c>
      <c r="J104" s="119" t="str">
        <f t="shared" si="33"/>
        <v/>
      </c>
    </row>
    <row r="105" spans="1:10" x14ac:dyDescent="0.35">
      <c r="A105" s="107"/>
      <c r="B105" s="1" t="s">
        <v>1146</v>
      </c>
      <c r="C105" s="245" t="s">
        <v>674</v>
      </c>
      <c r="D105" s="111"/>
      <c r="E105" s="111"/>
      <c r="F105" s="111"/>
      <c r="G105" s="114" t="str">
        <f>IF(OR('5.1 DT'!G113="",'5.1 DT'!G114=""),"",'5.1 DT'!G113)</f>
        <v/>
      </c>
      <c r="H105" s="114" t="str">
        <f>IF(OR('5.1 DT'!H113="",'5.1 DT'!H114=""),"",'5.1 DT'!H113)</f>
        <v/>
      </c>
      <c r="I105" s="114" t="str">
        <f>IF(OR('5.1 DT'!I113="",'5.1 DT'!I114=""),"",'5.1 DT'!I113)</f>
        <v/>
      </c>
      <c r="J105" s="114" t="str">
        <f>IF(OR('5.1 DT'!J113="",'5.1 DT'!J114=""),"",'5.1 DT'!J113)</f>
        <v/>
      </c>
    </row>
    <row r="106" spans="1:10" x14ac:dyDescent="0.35">
      <c r="A106" s="107"/>
      <c r="B106" s="1" t="s">
        <v>1147</v>
      </c>
      <c r="C106" s="245" t="s">
        <v>675</v>
      </c>
      <c r="D106" s="111"/>
      <c r="E106" s="111"/>
      <c r="F106" s="111"/>
      <c r="G106" s="114" t="str">
        <f>IF(OR('5.1 DT'!G113="",'5.1 DT'!G114=""),"",'5.1 DT'!G114)</f>
        <v/>
      </c>
      <c r="H106" s="114" t="str">
        <f>IF(OR('5.1 DT'!H113="",'5.1 DT'!H114=""),"",'5.1 DT'!H114)</f>
        <v/>
      </c>
      <c r="I106" s="114" t="str">
        <f>IF(OR('5.1 DT'!I113="",'5.1 DT'!I114=""),"",'5.1 DT'!I114)</f>
        <v/>
      </c>
      <c r="J106" s="114" t="str">
        <f>IF(OR('5.1 DT'!J113="",'5.1 DT'!J114=""),"",'5.1 DT'!J114)</f>
        <v/>
      </c>
    </row>
    <row r="107" spans="1:10" ht="16" customHeight="1" x14ac:dyDescent="0.35">
      <c r="A107" s="107"/>
      <c r="B107" s="116" t="s">
        <v>251</v>
      </c>
      <c r="C107" s="117" t="s">
        <v>998</v>
      </c>
      <c r="D107" s="117"/>
      <c r="E107" s="117" t="s">
        <v>612</v>
      </c>
      <c r="F107" s="117" t="s">
        <v>613</v>
      </c>
      <c r="G107" s="119" t="str">
        <f>IF(COUNTBLANK(G108:G109),"",G108/G109*100)</f>
        <v/>
      </c>
      <c r="H107" s="119" t="str">
        <f t="shared" ref="H107:J107" si="34">IF(COUNTBLANK(H108:H109),"",H108/H109*100)</f>
        <v/>
      </c>
      <c r="I107" s="119" t="str">
        <f t="shared" si="34"/>
        <v/>
      </c>
      <c r="J107" s="119" t="str">
        <f t="shared" si="34"/>
        <v/>
      </c>
    </row>
    <row r="108" spans="1:10" x14ac:dyDescent="0.35">
      <c r="A108" s="107"/>
      <c r="B108" s="1" t="s">
        <v>252</v>
      </c>
      <c r="C108" s="89" t="s">
        <v>448</v>
      </c>
      <c r="D108" s="89"/>
      <c r="E108" s="89" t="s">
        <v>608</v>
      </c>
      <c r="F108" s="89" t="s">
        <v>609</v>
      </c>
      <c r="G108" s="114" t="str">
        <f>IF(OR('5.1 DT'!G59="",'5.1 DT'!G41=""),"",'5.1 DT'!G59)</f>
        <v/>
      </c>
      <c r="H108" s="114" t="str">
        <f>IF(OR('5.1 DT'!H59="",'5.1 DT'!H41=""),"",'5.1 DT'!H59)</f>
        <v/>
      </c>
      <c r="I108" s="114" t="str">
        <f>IF(OR('5.1 DT'!I59="",'5.1 DT'!I41=""),"",'5.1 DT'!I59)</f>
        <v/>
      </c>
      <c r="J108" s="114" t="str">
        <f>IF(OR('5.1 DT'!J59="",'5.1 DT'!J41=""),"",'5.1 DT'!J59)</f>
        <v/>
      </c>
    </row>
    <row r="109" spans="1:10" x14ac:dyDescent="0.35">
      <c r="A109" s="107"/>
      <c r="B109" s="115" t="s">
        <v>292</v>
      </c>
      <c r="C109" s="95" t="s">
        <v>434</v>
      </c>
      <c r="D109" s="95"/>
      <c r="E109" s="95" t="s">
        <v>608</v>
      </c>
      <c r="F109" s="95" t="s">
        <v>609</v>
      </c>
      <c r="G109" s="114" t="str">
        <f>IF(OR('5.1 DT'!G59="",'5.1 DT'!G45=""),"",'5.1 DT'!G45)</f>
        <v/>
      </c>
      <c r="H109" s="114" t="str">
        <f>IF(OR('5.1 DT'!H59="",'5.1 DT'!H45=""),"",'5.1 DT'!H45)</f>
        <v/>
      </c>
      <c r="I109" s="114" t="str">
        <f>IF(OR('5.1 DT'!I59="",'5.1 DT'!I45=""),"",'5.1 DT'!I45)</f>
        <v/>
      </c>
      <c r="J109" s="114" t="str">
        <f>IF(OR('5.1 DT'!J59="",'5.1 DT'!J45=""),"",'5.1 DT'!J45)</f>
        <v/>
      </c>
    </row>
    <row r="110" spans="1:10" x14ac:dyDescent="0.35">
      <c r="A110" s="107"/>
      <c r="B110" s="116" t="s">
        <v>253</v>
      </c>
      <c r="C110" s="117" t="s">
        <v>999</v>
      </c>
      <c r="D110" s="117"/>
      <c r="E110" s="117" t="s">
        <v>612</v>
      </c>
      <c r="F110" s="117" t="s">
        <v>613</v>
      </c>
      <c r="G110" s="119" t="str">
        <f>IF(COUNTBLANK(G111:G112),"",G111/G112*100)</f>
        <v/>
      </c>
      <c r="H110" s="119" t="str">
        <f t="shared" ref="H110:J110" si="35">IF(COUNTBLANK(H111:H112),"",H111/H112*100)</f>
        <v/>
      </c>
      <c r="I110" s="119" t="str">
        <f t="shared" si="35"/>
        <v/>
      </c>
      <c r="J110" s="119" t="str">
        <f t="shared" si="35"/>
        <v/>
      </c>
    </row>
    <row r="111" spans="1:10" x14ac:dyDescent="0.35">
      <c r="A111" s="107"/>
      <c r="B111" s="1" t="s">
        <v>254</v>
      </c>
      <c r="C111" s="89" t="s">
        <v>472</v>
      </c>
      <c r="D111" s="89"/>
      <c r="E111" s="89" t="s">
        <v>608</v>
      </c>
      <c r="F111" s="89" t="s">
        <v>609</v>
      </c>
      <c r="G111" s="114" t="str">
        <f>IF(OR('5.1 DT'!G105="",'5.1 DT'!G41=""),"",'5.1 DT'!G105)</f>
        <v/>
      </c>
      <c r="H111" s="114" t="str">
        <f>IF(OR('5.1 DT'!H105="",'5.1 DT'!H41=""),"",'5.1 DT'!H105)</f>
        <v/>
      </c>
      <c r="I111" s="114" t="str">
        <f>IF(OR('5.1 DT'!I105="",'5.1 DT'!I41=""),"",'5.1 DT'!I105)</f>
        <v/>
      </c>
      <c r="J111" s="114" t="str">
        <f>IF(OR('5.1 DT'!J105="",'5.1 DT'!J41=""),"",'5.1 DT'!J105)</f>
        <v/>
      </c>
    </row>
    <row r="112" spans="1:10" x14ac:dyDescent="0.35">
      <c r="A112" s="107"/>
      <c r="B112" s="115" t="s">
        <v>226</v>
      </c>
      <c r="C112" s="95" t="s">
        <v>430</v>
      </c>
      <c r="D112" s="95"/>
      <c r="E112" s="95" t="s">
        <v>608</v>
      </c>
      <c r="F112" s="95" t="s">
        <v>609</v>
      </c>
      <c r="G112" s="114" t="str">
        <f>IF(OR('5.1 DT'!G105="",'5.1 DT'!G41=""),"",'5.1 DT'!G41)</f>
        <v/>
      </c>
      <c r="H112" s="114" t="str">
        <f>IF(OR('5.1 DT'!H105="",'5.1 DT'!H41=""),"",'5.1 DT'!H41)</f>
        <v/>
      </c>
      <c r="I112" s="114" t="str">
        <f>IF(OR('5.1 DT'!I105="",'5.1 DT'!I41=""),"",'5.1 DT'!I41)</f>
        <v/>
      </c>
      <c r="J112" s="114" t="str">
        <f>IF(OR('5.1 DT'!J105="",'5.1 DT'!J41=""),"",'5.1 DT'!J41)</f>
        <v/>
      </c>
    </row>
    <row r="113" spans="1:10" x14ac:dyDescent="0.35">
      <c r="A113" s="107"/>
      <c r="B113" s="116" t="s">
        <v>255</v>
      </c>
      <c r="C113" s="111" t="s">
        <v>1000</v>
      </c>
      <c r="D113" s="111"/>
      <c r="E113" s="111" t="s">
        <v>612</v>
      </c>
      <c r="F113" s="111" t="s">
        <v>613</v>
      </c>
      <c r="G113" s="119" t="str">
        <f>IF(COUNTBLANK(G114:G115),"",G114/G115*100)</f>
        <v/>
      </c>
      <c r="H113" s="119" t="str">
        <f t="shared" ref="H113:J113" si="36">IF(COUNTBLANK(H114:H115),"",H114/H115*100)</f>
        <v/>
      </c>
      <c r="I113" s="119" t="str">
        <f t="shared" si="36"/>
        <v/>
      </c>
      <c r="J113" s="119" t="str">
        <f t="shared" si="36"/>
        <v/>
      </c>
    </row>
    <row r="114" spans="1:10" x14ac:dyDescent="0.35">
      <c r="A114" s="107"/>
      <c r="B114" s="1" t="s">
        <v>256</v>
      </c>
      <c r="C114" s="89" t="s">
        <v>473</v>
      </c>
      <c r="D114" s="89"/>
      <c r="E114" s="89" t="s">
        <v>608</v>
      </c>
      <c r="F114" s="89" t="s">
        <v>609</v>
      </c>
      <c r="G114" s="114" t="str">
        <f>IF(OR('5.1 DT'!G106="",(SUM('5.1 DT'!G67)+SUM('5.1 DT'!G68)-SUM('5.1 DT'!G55)="")),"",'5.1 DT'!G106)</f>
        <v/>
      </c>
      <c r="H114" s="114" t="str">
        <f>IF(OR('5.1 DT'!H106="",(SUM('5.1 DT'!H67)+SUM('5.1 DT'!H68)-SUM('5.1 DT'!H55)="")),"",'5.1 DT'!H106)</f>
        <v/>
      </c>
      <c r="I114" s="114" t="str">
        <f>IF(OR('5.1 DT'!I106="",(SUM('5.1 DT'!I67)+SUM('5.1 DT'!I68)-SUM('5.1 DT'!I55)="")),"",'5.1 DT'!I106)</f>
        <v/>
      </c>
      <c r="J114" s="114" t="str">
        <f>IF(OR('5.1 DT'!J106="",(SUM('5.1 DT'!J67)+SUM('5.1 DT'!J68)-SUM('5.1 DT'!J55)="")),"",'5.1 DT'!J106)</f>
        <v/>
      </c>
    </row>
    <row r="115" spans="1:10" x14ac:dyDescent="0.35">
      <c r="A115" s="107"/>
      <c r="B115" s="115" t="s">
        <v>257</v>
      </c>
      <c r="C115" s="95" t="s">
        <v>1001</v>
      </c>
      <c r="D115" s="95"/>
      <c r="E115" s="95" t="s">
        <v>608</v>
      </c>
      <c r="F115" s="95" t="s">
        <v>609</v>
      </c>
      <c r="G115" s="114" t="str">
        <f>IF(OR('5.1 DT'!G106="",(SUM('5.1 DT'!G67)+SUM('5.1 DT'!G68)-SUM('5.1 DT'!G55)=0)),"",(SUM('5.1 DT'!G67)+SUM('5.1 DT'!G68)-SUM('5.1 DT'!G55)))</f>
        <v/>
      </c>
      <c r="H115" s="114" t="str">
        <f>IF(OR('5.1 DT'!H106="",(SUM('5.1 DT'!H67)+SUM('5.1 DT'!H68)-SUM('5.1 DT'!H55)=0)),"",(SUM('5.1 DT'!H67)+SUM('5.1 DT'!H68)-SUM('5.1 DT'!H55)))</f>
        <v/>
      </c>
      <c r="I115" s="114" t="str">
        <f>IF(OR('5.1 DT'!I106="",(SUM('5.1 DT'!I67)+SUM('5.1 DT'!I68)-SUM('5.1 DT'!I55)=0)),"",(SUM('5.1 DT'!I67)+SUM('5.1 DT'!I68)-SUM('5.1 DT'!I55)))</f>
        <v/>
      </c>
      <c r="J115" s="114" t="str">
        <f>IF(OR('5.1 DT'!J106="",(SUM('5.1 DT'!J67)+SUM('5.1 DT'!J68)-SUM('5.1 DT'!J55)=0)),"",(SUM('5.1 DT'!J67)+SUM('5.1 DT'!J68)-SUM('5.1 DT'!J55)))</f>
        <v/>
      </c>
    </row>
    <row r="116" spans="1:10" x14ac:dyDescent="0.35">
      <c r="A116" s="107"/>
      <c r="B116" s="115" t="s">
        <v>293</v>
      </c>
      <c r="C116" s="111" t="s">
        <v>1002</v>
      </c>
      <c r="D116" s="111"/>
      <c r="E116" s="111" t="s">
        <v>612</v>
      </c>
      <c r="F116" s="111" t="s">
        <v>613</v>
      </c>
      <c r="G116" s="246" t="str">
        <f>IF(COUNTBLANK(G117:G117),"", ((#REF!/G117)-1)*100)</f>
        <v/>
      </c>
      <c r="H116" s="246" t="str">
        <f>IF(COUNTBLANK(H117:H117),"", ((#REF!/H117)-1)*100)</f>
        <v/>
      </c>
      <c r="I116" s="246" t="str">
        <f>IF(COUNTBLANK(I117:I117),"", ((#REF!/I117)-1)*100)</f>
        <v/>
      </c>
      <c r="J116" s="246" t="str">
        <f>IF(COUNTBLANK(J117:J117),"", ((#REF!/J117)-1)*100)</f>
        <v/>
      </c>
    </row>
    <row r="117" spans="1:10" x14ac:dyDescent="0.35">
      <c r="A117" s="107"/>
      <c r="B117" s="115" t="s">
        <v>1148</v>
      </c>
      <c r="C117" s="244"/>
      <c r="D117" s="89"/>
      <c r="E117" s="89"/>
      <c r="F117" s="89"/>
      <c r="G117" s="114"/>
      <c r="H117" s="114"/>
      <c r="I117" s="114"/>
      <c r="J117" s="114"/>
    </row>
    <row r="118" spans="1:10" x14ac:dyDescent="0.35">
      <c r="A118" s="107"/>
      <c r="B118" s="121" t="s">
        <v>93</v>
      </c>
      <c r="C118" s="126"/>
      <c r="D118" s="126"/>
      <c r="E118" s="126"/>
      <c r="F118" s="126"/>
      <c r="G118" s="108"/>
      <c r="H118" s="108"/>
      <c r="I118" s="108"/>
      <c r="J118" s="108"/>
    </row>
    <row r="119" spans="1:10" x14ac:dyDescent="0.35">
      <c r="A119" s="107"/>
      <c r="B119" s="121" t="s">
        <v>629</v>
      </c>
      <c r="C119" s="127"/>
      <c r="D119" s="127"/>
      <c r="E119" s="127"/>
      <c r="F119" s="127"/>
      <c r="G119" s="108"/>
      <c r="H119" s="108"/>
      <c r="I119" s="108"/>
      <c r="J119" s="108"/>
    </row>
    <row r="120" spans="1:10" x14ac:dyDescent="0.35">
      <c r="A120" s="107"/>
      <c r="B120" s="238" t="s">
        <v>380</v>
      </c>
      <c r="C120" s="117" t="s">
        <v>1003</v>
      </c>
      <c r="D120" s="117"/>
      <c r="E120" s="117" t="s">
        <v>612</v>
      </c>
      <c r="F120" s="117" t="s">
        <v>613</v>
      </c>
      <c r="G120" s="119" t="str">
        <f>IF(OR(G121="",G128=""),"",G121/G128*100)</f>
        <v/>
      </c>
      <c r="H120" s="119" t="str">
        <f t="shared" ref="H120:J120" si="37">IF(OR(H121="",H128=""),"",H121/H128*100)</f>
        <v/>
      </c>
      <c r="I120" s="119" t="str">
        <f t="shared" si="37"/>
        <v/>
      </c>
      <c r="J120" s="119" t="str">
        <f t="shared" si="37"/>
        <v/>
      </c>
    </row>
    <row r="121" spans="1:10" x14ac:dyDescent="0.35">
      <c r="A121" s="107"/>
      <c r="B121" s="125" t="s">
        <v>332</v>
      </c>
      <c r="C121" s="125" t="s">
        <v>940</v>
      </c>
      <c r="D121" s="125"/>
      <c r="E121" s="125" t="s">
        <v>608</v>
      </c>
      <c r="F121" s="125" t="s">
        <v>609</v>
      </c>
      <c r="G121" s="114" t="str">
        <f>IF(OR('5.5 OFC'!G13="",'5.5 OFC'!G11=""),"",'5.5 OFC'!G13)</f>
        <v/>
      </c>
      <c r="H121" s="114" t="str">
        <f>IF(OR('5.5 OFC'!H13="",'5.5 OFC'!H11=""),"",'5.5 OFC'!H13)</f>
        <v/>
      </c>
      <c r="I121" s="114" t="str">
        <f>IF(OR('5.5 OFC'!I13="",'5.5 OFC'!I11=""),"",'5.5 OFC'!I13)</f>
        <v/>
      </c>
      <c r="J121" s="114" t="str">
        <f>IF(OR('5.5 OFC'!J13="",'5.5 OFC'!J11=""),"",'5.5 OFC'!J13)</f>
        <v/>
      </c>
    </row>
    <row r="122" spans="1:10" x14ac:dyDescent="0.35">
      <c r="A122" s="107"/>
      <c r="B122" s="239" t="s">
        <v>370</v>
      </c>
      <c r="C122" s="125" t="s">
        <v>1004</v>
      </c>
      <c r="D122" s="125"/>
      <c r="E122" s="125" t="s">
        <v>612</v>
      </c>
      <c r="F122" s="125" t="s">
        <v>613</v>
      </c>
      <c r="G122" s="119" t="str">
        <f>IF(OR(G123="",G128=""),"",G123/G128*100)</f>
        <v/>
      </c>
      <c r="H122" s="119" t="str">
        <f t="shared" ref="H122:J122" si="38">IF(OR(H123="",H128=""),"",H123/H128*100)</f>
        <v/>
      </c>
      <c r="I122" s="119" t="str">
        <f t="shared" si="38"/>
        <v/>
      </c>
      <c r="J122" s="119" t="str">
        <f t="shared" si="38"/>
        <v/>
      </c>
    </row>
    <row r="123" spans="1:10" x14ac:dyDescent="0.35">
      <c r="A123" s="107"/>
      <c r="B123" s="125" t="s">
        <v>367</v>
      </c>
      <c r="C123" s="125" t="s">
        <v>689</v>
      </c>
      <c r="D123" s="125"/>
      <c r="E123" s="125" t="s">
        <v>608</v>
      </c>
      <c r="F123" s="125" t="s">
        <v>609</v>
      </c>
      <c r="G123" s="114" t="str">
        <f>IF(OR('5.5 OFC'!G14="",'5.5 OFC'!G11=""),"",'5.5 OFC'!G14)</f>
        <v/>
      </c>
      <c r="H123" s="114" t="str">
        <f>IF(OR('5.5 OFC'!H14="",'5.5 OFC'!H11=""),"",'5.5 OFC'!H14)</f>
        <v/>
      </c>
      <c r="I123" s="114" t="str">
        <f>IF(OR('5.5 OFC'!I14="",'5.5 OFC'!I11=""),"",'5.5 OFC'!I14)</f>
        <v/>
      </c>
      <c r="J123" s="114" t="str">
        <f>IF(OR('5.5 OFC'!J14="",'5.5 OFC'!J11=""),"",'5.5 OFC'!J14)</f>
        <v/>
      </c>
    </row>
    <row r="124" spans="1:10" x14ac:dyDescent="0.35">
      <c r="A124" s="107"/>
      <c r="B124" s="239" t="s">
        <v>371</v>
      </c>
      <c r="C124" s="125" t="s">
        <v>1005</v>
      </c>
      <c r="D124" s="125"/>
      <c r="E124" s="125" t="s">
        <v>612</v>
      </c>
      <c r="F124" s="125" t="s">
        <v>613</v>
      </c>
      <c r="G124" s="119" t="str">
        <f>IF(OR(G125="",G128=""),"",G125/G128*100)</f>
        <v/>
      </c>
      <c r="H124" s="119" t="str">
        <f t="shared" ref="H124:J124" si="39">IF(OR(H125="",H128=""),"",H125/H128*100)</f>
        <v/>
      </c>
      <c r="I124" s="119" t="str">
        <f t="shared" si="39"/>
        <v/>
      </c>
      <c r="J124" s="119" t="str">
        <f t="shared" si="39"/>
        <v/>
      </c>
    </row>
    <row r="125" spans="1:10" x14ac:dyDescent="0.35">
      <c r="A125" s="107"/>
      <c r="B125" s="125" t="s">
        <v>368</v>
      </c>
      <c r="C125" s="125" t="s">
        <v>745</v>
      </c>
      <c r="D125" s="125"/>
      <c r="E125" s="125" t="s">
        <v>608</v>
      </c>
      <c r="F125" s="125" t="s">
        <v>609</v>
      </c>
      <c r="G125" s="114" t="str">
        <f>IF(OR('5.5 OFC'!G15="",'5.5 OFC'!G11=""),"",'5.5 OFC'!G15)</f>
        <v/>
      </c>
      <c r="H125" s="114" t="str">
        <f>IF(OR('5.5 OFC'!H15="",'5.5 OFC'!H11=""),"",'5.5 OFC'!H15)</f>
        <v/>
      </c>
      <c r="I125" s="114" t="str">
        <f>IF(OR('5.5 OFC'!I15="",'5.5 OFC'!I11=""),"",'5.5 OFC'!I15)</f>
        <v/>
      </c>
      <c r="J125" s="114" t="str">
        <f>IF(OR('5.5 OFC'!J15="",'5.5 OFC'!J11=""),"",'5.5 OFC'!J15)</f>
        <v/>
      </c>
    </row>
    <row r="126" spans="1:10" x14ac:dyDescent="0.35">
      <c r="A126" s="107"/>
      <c r="B126" s="239" t="s">
        <v>372</v>
      </c>
      <c r="C126" s="125" t="s">
        <v>1006</v>
      </c>
      <c r="D126" s="125"/>
      <c r="E126" s="125" t="s">
        <v>612</v>
      </c>
      <c r="F126" s="125" t="s">
        <v>613</v>
      </c>
      <c r="G126" s="119" t="str">
        <f>IF(OR(G125="",G128=""),"",G125/G128*100)</f>
        <v/>
      </c>
      <c r="H126" s="119" t="str">
        <f t="shared" ref="H126:J126" si="40">IF(OR(H125="",H128=""),"",H125/H128*100)</f>
        <v/>
      </c>
      <c r="I126" s="119" t="str">
        <f t="shared" si="40"/>
        <v/>
      </c>
      <c r="J126" s="119" t="str">
        <f t="shared" si="40"/>
        <v/>
      </c>
    </row>
    <row r="127" spans="1:10" x14ac:dyDescent="0.35">
      <c r="A127" s="107"/>
      <c r="B127" s="125" t="s">
        <v>369</v>
      </c>
      <c r="C127" s="125" t="s">
        <v>910</v>
      </c>
      <c r="D127" s="125"/>
      <c r="E127" s="125" t="s">
        <v>608</v>
      </c>
      <c r="F127" s="125" t="s">
        <v>609</v>
      </c>
      <c r="G127" s="114" t="str">
        <f>IF(OR('5.5 OFC'!G18="",'5.5 OFC'!G14=""),"",'5.5 OFC'!G18)</f>
        <v/>
      </c>
      <c r="H127" s="114" t="str">
        <f>IF(OR('5.5 OFC'!H18="",'5.5 OFC'!H14=""),"",'5.5 OFC'!H18)</f>
        <v/>
      </c>
      <c r="I127" s="114" t="str">
        <f>IF(OR('5.5 OFC'!I18="",'5.5 OFC'!I14=""),"",'5.5 OFC'!I18)</f>
        <v/>
      </c>
      <c r="J127" s="114" t="str">
        <f>IF(OR('5.5 OFC'!J18="",'5.5 OFC'!J14=""),"",'5.5 OFC'!J18)</f>
        <v/>
      </c>
    </row>
    <row r="128" spans="1:10" x14ac:dyDescent="0.35">
      <c r="A128" s="107"/>
      <c r="B128" s="128" t="s">
        <v>347</v>
      </c>
      <c r="C128" s="128" t="s">
        <v>941</v>
      </c>
      <c r="D128" s="128"/>
      <c r="E128" s="128" t="s">
        <v>608</v>
      </c>
      <c r="F128" s="128" t="s">
        <v>609</v>
      </c>
      <c r="G128" s="129" t="str">
        <f>IF('5.5 OFC'!G11="","",'5.5 OFC'!G11)</f>
        <v/>
      </c>
      <c r="H128" s="129" t="str">
        <f>IF('5.5 OFC'!H11="","",'5.5 OFC'!H11)</f>
        <v/>
      </c>
      <c r="I128" s="129" t="str">
        <f>IF('5.5 OFC'!I11="","",'5.5 OFC'!I11)</f>
        <v/>
      </c>
      <c r="J128" s="129" t="str">
        <f>IF('5.5 OFC'!J11="","",'5.5 OFC'!J11)</f>
        <v/>
      </c>
    </row>
    <row r="129" spans="1:10" x14ac:dyDescent="0.35">
      <c r="A129" s="107"/>
      <c r="B129" s="121" t="s">
        <v>631</v>
      </c>
      <c r="C129" s="131"/>
      <c r="D129" s="131"/>
      <c r="E129" s="131"/>
      <c r="F129" s="131"/>
      <c r="G129" s="108"/>
      <c r="H129" s="108"/>
      <c r="I129" s="108"/>
      <c r="J129" s="108"/>
    </row>
    <row r="130" spans="1:10" x14ac:dyDescent="0.35">
      <c r="A130" s="107"/>
      <c r="B130" s="236" t="s">
        <v>374</v>
      </c>
      <c r="C130" s="132" t="s">
        <v>1007</v>
      </c>
      <c r="D130" s="132"/>
      <c r="E130" s="132" t="s">
        <v>612</v>
      </c>
      <c r="F130" s="132" t="s">
        <v>613</v>
      </c>
      <c r="G130" s="119" t="str">
        <f>IF(OR(G131="",G138=""),"",G131/G138*100)</f>
        <v/>
      </c>
      <c r="H130" s="119" t="str">
        <f t="shared" ref="H130:J130" si="41">IF(OR(H131="",H138=""),"",H131/H138*100)</f>
        <v/>
      </c>
      <c r="I130" s="119" t="str">
        <f t="shared" si="41"/>
        <v/>
      </c>
      <c r="J130" s="119" t="str">
        <f t="shared" si="41"/>
        <v/>
      </c>
    </row>
    <row r="131" spans="1:10" x14ac:dyDescent="0.35">
      <c r="A131" s="107"/>
      <c r="B131" s="89" t="s">
        <v>373</v>
      </c>
      <c r="C131" s="89" t="s">
        <v>939</v>
      </c>
      <c r="D131" s="89"/>
      <c r="E131" s="89" t="s">
        <v>608</v>
      </c>
      <c r="F131" s="89" t="s">
        <v>609</v>
      </c>
      <c r="G131" s="114" t="str">
        <f>IF(OR('5.5 OFC'!G13="",'5.5 OFC'!G22=""),"",'5.5 OFC'!G13)</f>
        <v/>
      </c>
      <c r="H131" s="114" t="str">
        <f>IF(OR('5.5 OFC'!H13="",'5.5 OFC'!H22=""),"",'5.5 OFC'!H13)</f>
        <v/>
      </c>
      <c r="I131" s="114" t="str">
        <f>IF(OR('5.5 OFC'!I13="",'5.5 OFC'!I22=""),"",'5.5 OFC'!I13)</f>
        <v/>
      </c>
      <c r="J131" s="114" t="str">
        <f>IF(OR('5.5 OFC'!J13="",'5.5 OFC'!J22=""),"",'5.5 OFC'!J13)</f>
        <v/>
      </c>
    </row>
    <row r="132" spans="1:10" x14ac:dyDescent="0.35">
      <c r="A132" s="107"/>
      <c r="B132" s="237" t="s">
        <v>607</v>
      </c>
      <c r="C132" s="89" t="s">
        <v>1008</v>
      </c>
      <c r="D132" s="89"/>
      <c r="E132" s="89" t="s">
        <v>612</v>
      </c>
      <c r="F132" s="89" t="s">
        <v>613</v>
      </c>
      <c r="G132" s="119" t="str">
        <f>IF(OR(G133="",G138=""),"",G133/G138*100)</f>
        <v/>
      </c>
      <c r="H132" s="119" t="str">
        <f t="shared" ref="H132:J132" si="42">IF(OR(H133="",H138=""),"",H133/H138*100)</f>
        <v/>
      </c>
      <c r="I132" s="119" t="str">
        <f t="shared" si="42"/>
        <v/>
      </c>
      <c r="J132" s="119" t="str">
        <f t="shared" si="42"/>
        <v/>
      </c>
    </row>
    <row r="133" spans="1:10" x14ac:dyDescent="0.35">
      <c r="A133" s="107"/>
      <c r="B133" s="89" t="s">
        <v>367</v>
      </c>
      <c r="C133" s="89" t="s">
        <v>689</v>
      </c>
      <c r="D133" s="89"/>
      <c r="E133" s="89" t="s">
        <v>608</v>
      </c>
      <c r="F133" s="89" t="s">
        <v>609</v>
      </c>
      <c r="G133" s="114" t="str">
        <f>IF(OR('5.5 OFC'!G14="",'5.5 OFC'!G22=""),"",'5.5 OFC'!G14)</f>
        <v/>
      </c>
      <c r="H133" s="114" t="str">
        <f>IF(OR('5.5 OFC'!H14="",'5.5 OFC'!H22=""),"",'5.5 OFC'!H14)</f>
        <v/>
      </c>
      <c r="I133" s="114" t="str">
        <f>IF(OR('5.5 OFC'!I14="",'5.5 OFC'!I22=""),"",'5.5 OFC'!I14)</f>
        <v/>
      </c>
      <c r="J133" s="114" t="str">
        <f>IF(OR('5.5 OFC'!J14="",'5.5 OFC'!J22=""),"",'5.5 OFC'!J14)</f>
        <v/>
      </c>
    </row>
    <row r="134" spans="1:10" x14ac:dyDescent="0.35">
      <c r="A134" s="107"/>
      <c r="B134" s="237" t="s">
        <v>606</v>
      </c>
      <c r="C134" s="89" t="s">
        <v>1009</v>
      </c>
      <c r="D134" s="89"/>
      <c r="E134" s="89" t="s">
        <v>612</v>
      </c>
      <c r="F134" s="89" t="s">
        <v>613</v>
      </c>
      <c r="G134" s="119" t="str">
        <f>IF(OR(G135="",G138=""),"",G135/G138*100)</f>
        <v/>
      </c>
      <c r="H134" s="119" t="str">
        <f t="shared" ref="H134:J134" si="43">IF(OR(H135="",H138=""),"",H135/H138*100)</f>
        <v/>
      </c>
      <c r="I134" s="119" t="str">
        <f t="shared" si="43"/>
        <v/>
      </c>
      <c r="J134" s="119" t="str">
        <f t="shared" si="43"/>
        <v/>
      </c>
    </row>
    <row r="135" spans="1:10" x14ac:dyDescent="0.35">
      <c r="A135" s="107"/>
      <c r="B135" s="89" t="s">
        <v>368</v>
      </c>
      <c r="C135" s="89" t="s">
        <v>745</v>
      </c>
      <c r="D135" s="89"/>
      <c r="E135" s="89" t="s">
        <v>608</v>
      </c>
      <c r="F135" s="89" t="s">
        <v>609</v>
      </c>
      <c r="G135" s="114" t="str">
        <f>IF(OR('5.5 OFC'!G15="",'5.5 OFC'!G22=""),"",'5.5 OFC'!G15)</f>
        <v/>
      </c>
      <c r="H135" s="114" t="str">
        <f>IF(OR('5.5 OFC'!H15="",'5.5 OFC'!H22=""),"",'5.5 OFC'!H15)</f>
        <v/>
      </c>
      <c r="I135" s="114" t="str">
        <f>IF(OR('5.5 OFC'!I15="",'5.5 OFC'!I22=""),"",'5.5 OFC'!I15)</f>
        <v/>
      </c>
      <c r="J135" s="114" t="str">
        <f>IF(OR('5.5 OFC'!J15="",'5.5 OFC'!J22=""),"",'5.5 OFC'!J15)</f>
        <v/>
      </c>
    </row>
    <row r="136" spans="1:10" x14ac:dyDescent="0.35">
      <c r="A136" s="107"/>
      <c r="B136" s="237" t="s">
        <v>605</v>
      </c>
      <c r="C136" s="89" t="s">
        <v>1010</v>
      </c>
      <c r="D136" s="89"/>
      <c r="E136" s="89" t="s">
        <v>612</v>
      </c>
      <c r="F136" s="89" t="s">
        <v>613</v>
      </c>
      <c r="G136" s="119" t="str">
        <f>IF(OR(G137="",G138=""),"",G137/G138*100)</f>
        <v/>
      </c>
      <c r="H136" s="119" t="str">
        <f t="shared" ref="H136:J136" si="44">IF(OR(H137="",H138=""),"",H137/H138*100)</f>
        <v/>
      </c>
      <c r="I136" s="119" t="str">
        <f t="shared" si="44"/>
        <v/>
      </c>
      <c r="J136" s="119" t="str">
        <f t="shared" si="44"/>
        <v/>
      </c>
    </row>
    <row r="137" spans="1:10" x14ac:dyDescent="0.35">
      <c r="A137" s="107"/>
      <c r="B137" s="89" t="s">
        <v>369</v>
      </c>
      <c r="C137" s="89" t="s">
        <v>910</v>
      </c>
      <c r="D137" s="89"/>
      <c r="E137" s="89" t="s">
        <v>608</v>
      </c>
      <c r="F137" s="89" t="s">
        <v>609</v>
      </c>
      <c r="G137" s="114" t="str">
        <f>IF(OR('5.5 OFC'!G18="",'5.5 OFC'!G22=""),"",'5.5 OFC'!G18)</f>
        <v/>
      </c>
      <c r="H137" s="114" t="str">
        <f>IF(OR('5.5 OFC'!H18="",'5.5 OFC'!H22=""),"",'5.5 OFC'!H18)</f>
        <v/>
      </c>
      <c r="I137" s="114" t="str">
        <f>IF(OR('5.5 OFC'!I18="",'5.5 OFC'!I22=""),"",'5.5 OFC'!I18)</f>
        <v/>
      </c>
      <c r="J137" s="114" t="str">
        <f>IF(OR('5.5 OFC'!J18="",'5.5 OFC'!J22=""),"",'5.5 OFC'!J18)</f>
        <v/>
      </c>
    </row>
    <row r="138" spans="1:10" x14ac:dyDescent="0.35">
      <c r="A138" s="107"/>
      <c r="B138" s="134" t="s">
        <v>258</v>
      </c>
      <c r="C138" s="134" t="s">
        <v>713</v>
      </c>
      <c r="D138" s="134"/>
      <c r="E138" s="134" t="s">
        <v>608</v>
      </c>
      <c r="F138" s="134" t="s">
        <v>609</v>
      </c>
      <c r="G138" s="114" t="str">
        <f>IF('5.5 OFC'!G22="","",'5.5 OFC'!G22)</f>
        <v/>
      </c>
      <c r="H138" s="114" t="str">
        <f>IF('5.5 OFC'!H22="","",'5.5 OFC'!H22)</f>
        <v/>
      </c>
      <c r="I138" s="114" t="str">
        <f>IF('5.5 OFC'!I22="","",'5.5 OFC'!I22)</f>
        <v/>
      </c>
      <c r="J138" s="114" t="str">
        <f>IF('5.5 OFC'!J22="","",'5.5 OFC'!J22)</f>
        <v/>
      </c>
    </row>
    <row r="139" spans="1:10" x14ac:dyDescent="0.35">
      <c r="A139" s="107"/>
      <c r="B139" s="121" t="s">
        <v>294</v>
      </c>
      <c r="C139" s="130"/>
      <c r="D139" s="130"/>
      <c r="E139" s="130"/>
      <c r="F139" s="130"/>
      <c r="G139" s="108"/>
      <c r="H139" s="108"/>
      <c r="I139" s="108"/>
      <c r="J139" s="108"/>
    </row>
    <row r="140" spans="1:10" x14ac:dyDescent="0.35">
      <c r="A140" s="107"/>
      <c r="B140" s="121" t="s">
        <v>295</v>
      </c>
      <c r="C140" s="126"/>
      <c r="D140" s="126"/>
      <c r="E140" s="126"/>
      <c r="F140" s="126"/>
      <c r="G140" s="108"/>
      <c r="H140" s="108"/>
      <c r="I140" s="108"/>
      <c r="J140" s="108"/>
    </row>
    <row r="141" spans="1:10" x14ac:dyDescent="0.35">
      <c r="A141" s="107"/>
      <c r="B141" s="242" t="s">
        <v>329</v>
      </c>
      <c r="C141" s="133" t="s">
        <v>1011</v>
      </c>
      <c r="D141" s="133"/>
      <c r="E141" s="133" t="s">
        <v>612</v>
      </c>
      <c r="F141" s="133" t="s">
        <v>613</v>
      </c>
      <c r="G141" s="119" t="str">
        <f>IF(SUM(G142,G143,G144,G145,G146,G147)=0,"",SUM(G142,G143,G144,G145,G146,G147))</f>
        <v/>
      </c>
      <c r="H141" s="119" t="str">
        <f t="shared" ref="H141:J141" si="45">IF(SUM(H142,H143,H144,H145,H146,H147)=0,"",SUM(H142,H143,H144,H145,H146,H147))</f>
        <v/>
      </c>
      <c r="I141" s="119" t="str">
        <f t="shared" si="45"/>
        <v/>
      </c>
      <c r="J141" s="119" t="str">
        <f t="shared" si="45"/>
        <v/>
      </c>
    </row>
    <row r="142" spans="1:10" x14ac:dyDescent="0.35">
      <c r="A142" s="107"/>
      <c r="B142" s="239" t="s">
        <v>320</v>
      </c>
      <c r="C142" s="125" t="s">
        <v>703</v>
      </c>
      <c r="D142" s="125"/>
      <c r="E142" s="125" t="s">
        <v>612</v>
      </c>
      <c r="F142" s="125" t="s">
        <v>613</v>
      </c>
      <c r="G142" s="119" t="str">
        <f>IF('5.2. OFC_ MMF'!G40="","",'5.2. OFC_ MMF'!G40)</f>
        <v/>
      </c>
      <c r="H142" s="119" t="str">
        <f>IF('5.2. OFC_ MMF'!H40="","",'5.2. OFC_ MMF'!H40)</f>
        <v/>
      </c>
      <c r="I142" s="119" t="str">
        <f>IF('5.2. OFC_ MMF'!I40="","",'5.2. OFC_ MMF'!I40)</f>
        <v/>
      </c>
      <c r="J142" s="119" t="str">
        <f>IF('5.2. OFC_ MMF'!J40="","",'5.2. OFC_ MMF'!J40)</f>
        <v/>
      </c>
    </row>
    <row r="143" spans="1:10" x14ac:dyDescent="0.35">
      <c r="A143" s="107"/>
      <c r="B143" s="239" t="s">
        <v>321</v>
      </c>
      <c r="C143" s="125" t="s">
        <v>704</v>
      </c>
      <c r="D143" s="125"/>
      <c r="E143" s="125" t="s">
        <v>612</v>
      </c>
      <c r="F143" s="125" t="s">
        <v>613</v>
      </c>
      <c r="G143" s="119" t="str">
        <f>IF('5.2. OFC_ MMF'!G41="","",'5.2. OFC_ MMF'!G41)</f>
        <v/>
      </c>
      <c r="H143" s="119" t="str">
        <f>IF('5.2. OFC_ MMF'!H41="","",'5.2. OFC_ MMF'!H41)</f>
        <v/>
      </c>
      <c r="I143" s="119" t="str">
        <f>IF('5.2. OFC_ MMF'!I41="","",'5.2. OFC_ MMF'!I41)</f>
        <v/>
      </c>
      <c r="J143" s="119" t="str">
        <f>IF('5.2. OFC_ MMF'!J41="","",'5.2. OFC_ MMF'!J41)</f>
        <v/>
      </c>
    </row>
    <row r="144" spans="1:10" x14ac:dyDescent="0.35">
      <c r="A144" s="107"/>
      <c r="B144" s="239" t="s">
        <v>322</v>
      </c>
      <c r="C144" s="125" t="s">
        <v>705</v>
      </c>
      <c r="D144" s="125"/>
      <c r="E144" s="125" t="s">
        <v>612</v>
      </c>
      <c r="F144" s="125" t="s">
        <v>613</v>
      </c>
      <c r="G144" s="119" t="str">
        <f>IF('5.2. OFC_ MMF'!G42="","",'5.2. OFC_ MMF'!G42)</f>
        <v/>
      </c>
      <c r="H144" s="119" t="str">
        <f>IF('5.2. OFC_ MMF'!H42="","",'5.2. OFC_ MMF'!H42)</f>
        <v/>
      </c>
      <c r="I144" s="119" t="str">
        <f>IF('5.2. OFC_ MMF'!I42="","",'5.2. OFC_ MMF'!I42)</f>
        <v/>
      </c>
      <c r="J144" s="119" t="str">
        <f>IF('5.2. OFC_ MMF'!J42="","",'5.2. OFC_ MMF'!J42)</f>
        <v/>
      </c>
    </row>
    <row r="145" spans="1:10" x14ac:dyDescent="0.35">
      <c r="A145" s="107"/>
      <c r="B145" s="239" t="s">
        <v>323</v>
      </c>
      <c r="C145" s="125" t="s">
        <v>706</v>
      </c>
      <c r="D145" s="125"/>
      <c r="E145" s="125" t="s">
        <v>612</v>
      </c>
      <c r="F145" s="125" t="s">
        <v>613</v>
      </c>
      <c r="G145" s="119" t="str">
        <f>IF('5.2. OFC_ MMF'!G43="","",'5.2. OFC_ MMF'!G43)</f>
        <v/>
      </c>
      <c r="H145" s="119" t="str">
        <f>IF('5.2. OFC_ MMF'!H43="","",'5.2. OFC_ MMF'!H43)</f>
        <v/>
      </c>
      <c r="I145" s="119" t="str">
        <f>IF('5.2. OFC_ MMF'!I43="","",'5.2. OFC_ MMF'!I43)</f>
        <v/>
      </c>
      <c r="J145" s="119" t="str">
        <f>IF('5.2. OFC_ MMF'!J43="","",'5.2. OFC_ MMF'!J43)</f>
        <v/>
      </c>
    </row>
    <row r="146" spans="1:10" x14ac:dyDescent="0.35">
      <c r="A146" s="107"/>
      <c r="B146" s="239" t="s">
        <v>324</v>
      </c>
      <c r="C146" s="125" t="s">
        <v>707</v>
      </c>
      <c r="D146" s="125"/>
      <c r="E146" s="125" t="s">
        <v>612</v>
      </c>
      <c r="F146" s="125" t="s">
        <v>613</v>
      </c>
      <c r="G146" s="119" t="str">
        <f>IF('5.2. OFC_ MMF'!G44="","",'5.2. OFC_ MMF'!G44)</f>
        <v/>
      </c>
      <c r="H146" s="119" t="str">
        <f>IF('5.2. OFC_ MMF'!H44="","",'5.2. OFC_ MMF'!H44)</f>
        <v/>
      </c>
      <c r="I146" s="119" t="str">
        <f>IF('5.2. OFC_ MMF'!I44="","",'5.2. OFC_ MMF'!I44)</f>
        <v/>
      </c>
      <c r="J146" s="119" t="str">
        <f>IF('5.2. OFC_ MMF'!J44="","",'5.2. OFC_ MMF'!J44)</f>
        <v/>
      </c>
    </row>
    <row r="147" spans="1:10" x14ac:dyDescent="0.35">
      <c r="A147" s="107"/>
      <c r="B147" s="239" t="s">
        <v>325</v>
      </c>
      <c r="C147" s="125" t="s">
        <v>708</v>
      </c>
      <c r="D147" s="125"/>
      <c r="E147" s="125" t="s">
        <v>612</v>
      </c>
      <c r="F147" s="125" t="s">
        <v>613</v>
      </c>
      <c r="G147" s="119" t="str">
        <f>IF('5.2. OFC_ MMF'!G45="","",'5.2. OFC_ MMF'!G45)</f>
        <v/>
      </c>
      <c r="H147" s="119" t="str">
        <f>IF('5.2. OFC_ MMF'!H45="","",'5.2. OFC_ MMF'!H45)</f>
        <v/>
      </c>
      <c r="I147" s="119" t="str">
        <f>IF('5.2. OFC_ MMF'!I45="","",'5.2. OFC_ MMF'!I45)</f>
        <v/>
      </c>
      <c r="J147" s="119" t="str">
        <f>IF('5.2. OFC_ MMF'!J45="","",'5.2. OFC_ MMF'!J45)</f>
        <v/>
      </c>
    </row>
    <row r="148" spans="1:10" x14ac:dyDescent="0.35">
      <c r="A148" s="107"/>
      <c r="B148" s="239" t="s">
        <v>330</v>
      </c>
      <c r="C148" s="125" t="s">
        <v>709</v>
      </c>
      <c r="D148" s="125"/>
      <c r="E148" s="125" t="s">
        <v>612</v>
      </c>
      <c r="F148" s="125" t="s">
        <v>613</v>
      </c>
      <c r="G148" s="119" t="str">
        <f>IF('5.2. OFC_ MMF'!G46="","",'5.2. OFC_ MMF'!G46)</f>
        <v/>
      </c>
      <c r="H148" s="119" t="str">
        <f>IF('5.2. OFC_ MMF'!H46="","",'5.2. OFC_ MMF'!H46)</f>
        <v/>
      </c>
      <c r="I148" s="119" t="str">
        <f>IF('5.2. OFC_ MMF'!I46="","",'5.2. OFC_ MMF'!I46)</f>
        <v/>
      </c>
      <c r="J148" s="119" t="str">
        <f>IF('5.2. OFC_ MMF'!J46="","",'5.2. OFC_ MMF'!J46)</f>
        <v/>
      </c>
    </row>
    <row r="149" spans="1:10" x14ac:dyDescent="0.35">
      <c r="A149" s="107"/>
      <c r="B149" s="128" t="s">
        <v>331</v>
      </c>
      <c r="C149" s="128" t="s">
        <v>1012</v>
      </c>
      <c r="D149" s="128"/>
      <c r="E149" s="128" t="s">
        <v>612</v>
      </c>
      <c r="F149" s="128" t="s">
        <v>613</v>
      </c>
      <c r="G149" s="119" t="str">
        <f>IF('5.2. OFC_ MMF'!G39="","",'5.2. OFC_ MMF'!G39)</f>
        <v/>
      </c>
      <c r="H149" s="119" t="str">
        <f>IF('5.2. OFC_ MMF'!H39="","",'5.2. OFC_ MMF'!H39)</f>
        <v/>
      </c>
      <c r="I149" s="119" t="str">
        <f>IF('5.2. OFC_ MMF'!I39="","",'5.2. OFC_ MMF'!I39)</f>
        <v/>
      </c>
      <c r="J149" s="119" t="str">
        <f>IF('5.2. OFC_ MMF'!J39="","",'5.2. OFC_ MMF'!J39)</f>
        <v/>
      </c>
    </row>
    <row r="150" spans="1:10" x14ac:dyDescent="0.35">
      <c r="A150" s="107"/>
      <c r="B150" s="121" t="s">
        <v>296</v>
      </c>
      <c r="C150" s="126"/>
      <c r="D150" s="126"/>
      <c r="E150" s="126"/>
      <c r="F150" s="126"/>
      <c r="G150" s="108"/>
      <c r="H150" s="108"/>
      <c r="I150" s="108"/>
      <c r="J150" s="108"/>
    </row>
    <row r="151" spans="1:10" x14ac:dyDescent="0.35">
      <c r="A151" s="107"/>
      <c r="B151" s="243" t="s">
        <v>326</v>
      </c>
      <c r="C151" s="111" t="s">
        <v>710</v>
      </c>
      <c r="D151" s="111"/>
      <c r="E151" s="111" t="s">
        <v>612</v>
      </c>
      <c r="F151" s="111" t="s">
        <v>613</v>
      </c>
      <c r="G151" s="119" t="str">
        <f>IF(ISNUMBER('5.2. OFC_ MMF'!G48),'5.2. OFC_ MMF'!G48,"")</f>
        <v/>
      </c>
      <c r="H151" s="119" t="str">
        <f>IF(ISNUMBER('5.2. OFC_ MMF'!H48),'5.2. OFC_ MMF'!H48,"")</f>
        <v/>
      </c>
      <c r="I151" s="119" t="str">
        <f>IF(ISNUMBER('5.2. OFC_ MMF'!I48),'5.2. OFC_ MMF'!I48,"")</f>
        <v/>
      </c>
      <c r="J151" s="119" t="str">
        <f>IF(ISNUMBER('5.2. OFC_ MMF'!J48),'5.2. OFC_ MMF'!J48,"")</f>
        <v/>
      </c>
    </row>
    <row r="152" spans="1:10" x14ac:dyDescent="0.35">
      <c r="A152" s="107"/>
      <c r="B152" s="237" t="s">
        <v>327</v>
      </c>
      <c r="C152" s="89" t="s">
        <v>711</v>
      </c>
      <c r="D152" s="89"/>
      <c r="E152" s="89" t="s">
        <v>612</v>
      </c>
      <c r="F152" s="89" t="s">
        <v>613</v>
      </c>
      <c r="G152" s="119" t="str">
        <f>IF(ISNUMBER('5.2. OFC_ MMF'!G49),'5.2. OFC_ MMF'!G49,"")</f>
        <v/>
      </c>
      <c r="H152" s="119" t="str">
        <f>IF(ISNUMBER('5.2. OFC_ MMF'!H49),'5.2. OFC_ MMF'!H49,"")</f>
        <v/>
      </c>
      <c r="I152" s="119" t="str">
        <f>IF(ISNUMBER('5.2. OFC_ MMF'!I49),'5.2. OFC_ MMF'!I49,"")</f>
        <v/>
      </c>
      <c r="J152" s="119" t="str">
        <f>IF(ISNUMBER('5.2. OFC_ MMF'!J49),'5.2. OFC_ MMF'!J49,"")</f>
        <v/>
      </c>
    </row>
    <row r="153" spans="1:10" x14ac:dyDescent="0.35">
      <c r="A153" s="107"/>
      <c r="B153" s="237" t="s">
        <v>328</v>
      </c>
      <c r="C153" s="89" t="s">
        <v>712</v>
      </c>
      <c r="D153" s="89"/>
      <c r="E153" s="89" t="s">
        <v>612</v>
      </c>
      <c r="F153" s="89" t="s">
        <v>613</v>
      </c>
      <c r="G153" s="119" t="str">
        <f>IF(ISNUMBER('5.2. OFC_ MMF'!G50),'5.2. OFC_ MMF'!G50,"")</f>
        <v/>
      </c>
      <c r="H153" s="119" t="str">
        <f>IF(ISNUMBER('5.2. OFC_ MMF'!H50),'5.2. OFC_ MMF'!H50,"")</f>
        <v/>
      </c>
      <c r="I153" s="119" t="str">
        <f>IF(ISNUMBER('5.2. OFC_ MMF'!I50),'5.2. OFC_ MMF'!I50,"")</f>
        <v/>
      </c>
      <c r="J153" s="119" t="str">
        <f>IF(ISNUMBER('5.2. OFC_ MMF'!J50),'5.2. OFC_ MMF'!J50,"")</f>
        <v/>
      </c>
    </row>
    <row r="154" spans="1:10" x14ac:dyDescent="0.35">
      <c r="A154" s="107"/>
      <c r="B154" s="118" t="s">
        <v>331</v>
      </c>
      <c r="C154" s="118" t="s">
        <v>1013</v>
      </c>
      <c r="D154" s="118"/>
      <c r="E154" s="118" t="s">
        <v>612</v>
      </c>
      <c r="F154" s="118" t="s">
        <v>613</v>
      </c>
      <c r="G154" s="114" t="str">
        <f>IF(SUM(G151,G152,G153)=0,"",SUM(G151,G152,G153))</f>
        <v/>
      </c>
      <c r="H154" s="114" t="str">
        <f t="shared" ref="H154:J154" si="46">IF(SUM(H151,H152,H153)=0,"",SUM(H151,H152,H153))</f>
        <v/>
      </c>
      <c r="I154" s="114" t="str">
        <f t="shared" si="46"/>
        <v/>
      </c>
      <c r="J154" s="114" t="str">
        <f t="shared" si="46"/>
        <v/>
      </c>
    </row>
    <row r="155" spans="1:10" x14ac:dyDescent="0.35">
      <c r="A155" s="107"/>
      <c r="B155" s="121" t="s">
        <v>319</v>
      </c>
      <c r="C155" s="126"/>
      <c r="D155" s="126"/>
      <c r="E155" s="126"/>
      <c r="F155" s="126"/>
      <c r="G155" s="108"/>
      <c r="H155" s="108"/>
      <c r="I155" s="108"/>
      <c r="J155" s="108"/>
    </row>
    <row r="156" spans="1:10" x14ac:dyDescent="0.35">
      <c r="A156" s="107"/>
      <c r="B156" s="116" t="s">
        <v>381</v>
      </c>
      <c r="C156" s="111" t="s">
        <v>1014</v>
      </c>
      <c r="D156" s="111"/>
      <c r="E156" s="111" t="s">
        <v>612</v>
      </c>
      <c r="F156" s="111" t="s">
        <v>613</v>
      </c>
      <c r="G156" s="119" t="str">
        <f>IF(COUNTBLANK(G157:G158),"",G157/G158*100)</f>
        <v/>
      </c>
      <c r="H156" s="119" t="str">
        <f t="shared" ref="H156:J156" si="47">IF(COUNTBLANK(H157:H158),"",H157/H158*100)</f>
        <v/>
      </c>
      <c r="I156" s="119" t="str">
        <f t="shared" si="47"/>
        <v/>
      </c>
      <c r="J156" s="119" t="str">
        <f t="shared" si="47"/>
        <v/>
      </c>
    </row>
    <row r="157" spans="1:10" x14ac:dyDescent="0.35">
      <c r="A157" s="107"/>
      <c r="B157" s="1" t="s">
        <v>223</v>
      </c>
      <c r="C157" s="89" t="s">
        <v>889</v>
      </c>
      <c r="D157" s="89"/>
      <c r="E157" s="89" t="s">
        <v>608</v>
      </c>
      <c r="F157" s="89" t="s">
        <v>609</v>
      </c>
      <c r="G157" s="114" t="str">
        <f>IF(OR('5.3.1 OFC_LIC'!G69="",SUM('5.3.1 OFC_LIC'!G48, '5.3.1 OFC_LIC'!G50, '5.3.1 OFC_LIC'!G51,'5.3.1 OFC_LIC'!G52,'5.3.1 OFC_LIC'!G53,'5.3.1 OFC_LIC'!G57,'5.3.1 OFC_LIC'!G58)=0),"",'5.3.1 OFC_LIC'!G69)</f>
        <v/>
      </c>
      <c r="H157" s="114" t="str">
        <f>IF(OR('5.3.1 OFC_LIC'!H69="",SUM('5.3.1 OFC_LIC'!H48, '5.3.1 OFC_LIC'!H50, '5.3.1 OFC_LIC'!H51,'5.3.1 OFC_LIC'!H52,'5.3.1 OFC_LIC'!H53,'5.3.1 OFC_LIC'!H57,'5.3.1 OFC_LIC'!H58)=0),"",'5.3.1 OFC_LIC'!H69)</f>
        <v/>
      </c>
      <c r="I157" s="114" t="str">
        <f>IF(OR('5.3.1 OFC_LIC'!I69="",SUM('5.3.1 OFC_LIC'!I48, '5.3.1 OFC_LIC'!I50, '5.3.1 OFC_LIC'!I51,'5.3.1 OFC_LIC'!I52,'5.3.1 OFC_LIC'!I53,'5.3.1 OFC_LIC'!I57,'5.3.1 OFC_LIC'!I58)=0),"",'5.3.1 OFC_LIC'!I69)</f>
        <v/>
      </c>
      <c r="J157" s="114" t="str">
        <f>IF(OR('5.3.1 OFC_LIC'!J69="",SUM('5.3.1 OFC_LIC'!J48, '5.3.1 OFC_LIC'!J50, '5.3.1 OFC_LIC'!J51,'5.3.1 OFC_LIC'!J52,'5.3.1 OFC_LIC'!J53,'5.3.1 OFC_LIC'!J57,'5.3.1 OFC_LIC'!J58)=0),"",'5.3.1 OFC_LIC'!J69)</f>
        <v/>
      </c>
    </row>
    <row r="158" spans="1:10" x14ac:dyDescent="0.35">
      <c r="A158" s="107"/>
      <c r="B158" s="1" t="s">
        <v>297</v>
      </c>
      <c r="C158" s="118" t="s">
        <v>1015</v>
      </c>
      <c r="D158" s="118"/>
      <c r="E158" s="118" t="s">
        <v>608</v>
      </c>
      <c r="F158" s="118" t="s">
        <v>609</v>
      </c>
      <c r="G158" s="114" t="str">
        <f>IF(OR('5.3.1 OFC_LIC'!G69="",SUM('5.3.1 OFC_LIC'!G48, '5.3.1 OFC_LIC'!G50, '5.3.1 OFC_LIC'!G51,'5.3.1 OFC_LIC'!G52,'5.3.1 OFC_LIC'!G53,'5.3.1 OFC_LIC'!G57,'5.3.1 OFC_LIC'!G58)=0),"",SUM('5.3.1 OFC_LIC'!G48, '5.3.1 OFC_LIC'!G50, '5.3.1 OFC_LIC'!G51,'5.3.1 OFC_LIC'!G52,'5.3.1 OFC_LIC'!G53,'5.3.1 OFC_LIC'!G57,'5.3.1 OFC_LIC'!G58))</f>
        <v/>
      </c>
      <c r="H158" s="114" t="str">
        <f>IF(OR('5.3.1 OFC_LIC'!H69="",SUM('5.3.1 OFC_LIC'!H48, '5.3.1 OFC_LIC'!H50, '5.3.1 OFC_LIC'!H51,'5.3.1 OFC_LIC'!H52,'5.3.1 OFC_LIC'!H53,'5.3.1 OFC_LIC'!H57,'5.3.1 OFC_LIC'!H58)=0),"",SUM('5.3.1 OFC_LIC'!H48, '5.3.1 OFC_LIC'!H50, '5.3.1 OFC_LIC'!H51,'5.3.1 OFC_LIC'!H52,'5.3.1 OFC_LIC'!H53,'5.3.1 OFC_LIC'!H57,'5.3.1 OFC_LIC'!H58))</f>
        <v/>
      </c>
      <c r="I158" s="114" t="str">
        <f>IF(OR('5.3.1 OFC_LIC'!I69="",SUM('5.3.1 OFC_LIC'!I48, '5.3.1 OFC_LIC'!I50, '5.3.1 OFC_LIC'!I51,'5.3.1 OFC_LIC'!I52,'5.3.1 OFC_LIC'!I53,'5.3.1 OFC_LIC'!I57,'5.3.1 OFC_LIC'!I58)=0),"",SUM('5.3.1 OFC_LIC'!I48, '5.3.1 OFC_LIC'!I50, '5.3.1 OFC_LIC'!I51,'5.3.1 OFC_LIC'!I52,'5.3.1 OFC_LIC'!I53,'5.3.1 OFC_LIC'!I57,'5.3.1 OFC_LIC'!I58))</f>
        <v/>
      </c>
      <c r="J158" s="114" t="str">
        <f>IF(OR('5.3.1 OFC_LIC'!J69="",SUM('5.3.1 OFC_LIC'!J48, '5.3.1 OFC_LIC'!J50, '5.3.1 OFC_LIC'!J51,'5.3.1 OFC_LIC'!J52,'5.3.1 OFC_LIC'!J53,'5.3.1 OFC_LIC'!J57,'5.3.1 OFC_LIC'!J58)=0),"",SUM('5.3.1 OFC_LIC'!J48, '5.3.1 OFC_LIC'!J50, '5.3.1 OFC_LIC'!J51,'5.3.1 OFC_LIC'!J52,'5.3.1 OFC_LIC'!J53,'5.3.1 OFC_LIC'!J57,'5.3.1 OFC_LIC'!J58))</f>
        <v/>
      </c>
    </row>
    <row r="159" spans="1:10" x14ac:dyDescent="0.35">
      <c r="A159" s="107"/>
      <c r="B159" s="116" t="s">
        <v>382</v>
      </c>
      <c r="C159" s="111" t="s">
        <v>1016</v>
      </c>
      <c r="D159" s="111"/>
      <c r="E159" s="111" t="s">
        <v>612</v>
      </c>
      <c r="F159" s="111" t="s">
        <v>613</v>
      </c>
      <c r="G159" s="119" t="str">
        <f>IF(COUNTBLANK(G160:G161),"",G160/G161*100)</f>
        <v/>
      </c>
      <c r="H159" s="119" t="str">
        <f t="shared" ref="H159:J159" si="48">IF(COUNTBLANK(H160:H161),"",H160/H161*100)</f>
        <v/>
      </c>
      <c r="I159" s="119" t="str">
        <f t="shared" si="48"/>
        <v/>
      </c>
      <c r="J159" s="119" t="str">
        <f t="shared" si="48"/>
        <v/>
      </c>
    </row>
    <row r="160" spans="1:10" x14ac:dyDescent="0.35">
      <c r="A160" s="107"/>
      <c r="B160" s="1" t="s">
        <v>223</v>
      </c>
      <c r="C160" s="89" t="s">
        <v>829</v>
      </c>
      <c r="D160" s="89"/>
      <c r="E160" s="89" t="s">
        <v>608</v>
      </c>
      <c r="F160" s="89" t="s">
        <v>609</v>
      </c>
      <c r="G160" s="114" t="str">
        <f>IF(OR('5.3.2 OFC_NLIC'!G69="",SUM('5.3.2 OFC_NLIC'!G48, '5.3.2 OFC_NLIC'!G50, '5.3.2 OFC_NLIC'!G51,'5.3.2 OFC_NLIC'!G52,'5.3.2 OFC_NLIC'!G53,'5.3.2 OFC_NLIC'!G57,'5.3.2 OFC_NLIC'!G58)=0),"",'5.3.2 OFC_NLIC'!G69)</f>
        <v/>
      </c>
      <c r="H160" s="114" t="str">
        <f>IF(OR('5.3.2 OFC_NLIC'!H69="",SUM('5.3.2 OFC_NLIC'!H48, '5.3.2 OFC_NLIC'!H50, '5.3.2 OFC_NLIC'!H51,'5.3.2 OFC_NLIC'!H52,'5.3.2 OFC_NLIC'!H53,'5.3.2 OFC_NLIC'!H57,'5.3.2 OFC_NLIC'!H58)=0),"",'5.3.2 OFC_NLIC'!H69)</f>
        <v/>
      </c>
      <c r="I160" s="114" t="str">
        <f>IF(OR('5.3.2 OFC_NLIC'!I69="",SUM('5.3.2 OFC_NLIC'!I48, '5.3.2 OFC_NLIC'!I50, '5.3.2 OFC_NLIC'!I51,'5.3.2 OFC_NLIC'!I52,'5.3.2 OFC_NLIC'!I53,'5.3.2 OFC_NLIC'!I57,'5.3.2 OFC_NLIC'!I58)=0),"",'5.3.2 OFC_NLIC'!I69)</f>
        <v/>
      </c>
      <c r="J160" s="114" t="str">
        <f>IF(OR('5.3.2 OFC_NLIC'!J69="",SUM('5.3.2 OFC_NLIC'!J48, '5.3.2 OFC_NLIC'!J50, '5.3.2 OFC_NLIC'!J51,'5.3.2 OFC_NLIC'!J52,'5.3.2 OFC_NLIC'!J53,'5.3.2 OFC_NLIC'!J57,'5.3.2 OFC_NLIC'!J58)=0),"",'5.3.2 OFC_NLIC'!J69)</f>
        <v/>
      </c>
    </row>
    <row r="161" spans="1:10" x14ac:dyDescent="0.35">
      <c r="A161" s="107"/>
      <c r="B161" s="1" t="s">
        <v>297</v>
      </c>
      <c r="C161" s="118" t="s">
        <v>1017</v>
      </c>
      <c r="D161" s="118"/>
      <c r="E161" s="118" t="s">
        <v>608</v>
      </c>
      <c r="F161" s="118" t="s">
        <v>609</v>
      </c>
      <c r="G161" s="114" t="str">
        <f>IF(OR('5.3.2 OFC_NLIC'!G69="",SUM('5.3.2 OFC_NLIC'!G48, '5.3.2 OFC_NLIC'!G50, '5.3.2 OFC_NLIC'!G51,'5.3.2 OFC_NLIC'!G52,'5.3.2 OFC_NLIC'!G53,'5.3.2 OFC_NLIC'!G57,'5.3.2 OFC_NLIC'!G58)=0),"",SUM('5.3.2 OFC_NLIC'!G48, '5.3.2 OFC_NLIC'!G50, '5.3.2 OFC_NLIC'!G51,'5.3.2 OFC_NLIC'!G52,'5.3.2 OFC_NLIC'!G53,'5.3.2 OFC_NLIC'!G57,'5.3.2 OFC_NLIC'!G58))</f>
        <v/>
      </c>
      <c r="H161" s="114" t="str">
        <f>IF(OR('5.3.2 OFC_NLIC'!H69="",SUM('5.3.2 OFC_NLIC'!H48, '5.3.2 OFC_NLIC'!H50, '5.3.2 OFC_NLIC'!H51,'5.3.2 OFC_NLIC'!H52,'5.3.2 OFC_NLIC'!H53,'5.3.2 OFC_NLIC'!H57,'5.3.2 OFC_NLIC'!H58)=0),"",SUM('5.3.2 OFC_NLIC'!H48, '5.3.2 OFC_NLIC'!H50, '5.3.2 OFC_NLIC'!H51,'5.3.2 OFC_NLIC'!H52,'5.3.2 OFC_NLIC'!H53,'5.3.2 OFC_NLIC'!H57,'5.3.2 OFC_NLIC'!H58))</f>
        <v/>
      </c>
      <c r="I161" s="114" t="str">
        <f>IF(OR('5.3.2 OFC_NLIC'!I69="",SUM('5.3.2 OFC_NLIC'!I48, '5.3.2 OFC_NLIC'!I50, '5.3.2 OFC_NLIC'!I51,'5.3.2 OFC_NLIC'!I52,'5.3.2 OFC_NLIC'!I53,'5.3.2 OFC_NLIC'!I57,'5.3.2 OFC_NLIC'!I58)=0),"",SUM('5.3.2 OFC_NLIC'!I48, '5.3.2 OFC_NLIC'!I50, '5.3.2 OFC_NLIC'!I51,'5.3.2 OFC_NLIC'!I52,'5.3.2 OFC_NLIC'!I53,'5.3.2 OFC_NLIC'!I57,'5.3.2 OFC_NLIC'!I58))</f>
        <v/>
      </c>
      <c r="J161" s="114" t="str">
        <f>IF(OR('5.3.2 OFC_NLIC'!J69="",SUM('5.3.2 OFC_NLIC'!J48, '5.3.2 OFC_NLIC'!J50, '5.3.2 OFC_NLIC'!J51,'5.3.2 OFC_NLIC'!J52,'5.3.2 OFC_NLIC'!J53,'5.3.2 OFC_NLIC'!J57,'5.3.2 OFC_NLIC'!J58)=0),"",SUM('5.3.2 OFC_NLIC'!J48, '5.3.2 OFC_NLIC'!J50, '5.3.2 OFC_NLIC'!J51,'5.3.2 OFC_NLIC'!J52,'5.3.2 OFC_NLIC'!J53,'5.3.2 OFC_NLIC'!J57,'5.3.2 OFC_NLIC'!J58))</f>
        <v/>
      </c>
    </row>
    <row r="162" spans="1:10" ht="26" x14ac:dyDescent="0.35">
      <c r="A162" s="107"/>
      <c r="B162" s="116" t="s">
        <v>383</v>
      </c>
      <c r="C162" s="111" t="s">
        <v>1018</v>
      </c>
      <c r="D162" s="111"/>
      <c r="E162" s="111" t="s">
        <v>612</v>
      </c>
      <c r="F162" s="111" t="s">
        <v>613</v>
      </c>
      <c r="G162" s="119" t="str">
        <f>IF(COUNTBLANK(G163:G164),"",G163/G164*100)</f>
        <v/>
      </c>
      <c r="H162" s="119" t="str">
        <f t="shared" ref="H162:J162" si="49">IF(COUNTBLANK(H163:H164),"",H163/H164*100)</f>
        <v/>
      </c>
      <c r="I162" s="119" t="str">
        <f t="shared" si="49"/>
        <v/>
      </c>
      <c r="J162" s="119" t="str">
        <f t="shared" si="49"/>
        <v/>
      </c>
    </row>
    <row r="163" spans="1:10" x14ac:dyDescent="0.35">
      <c r="A163" s="107"/>
      <c r="B163" s="1" t="s">
        <v>223</v>
      </c>
      <c r="C163" s="89" t="s">
        <v>769</v>
      </c>
      <c r="D163" s="89"/>
      <c r="E163" s="89" t="s">
        <v>608</v>
      </c>
      <c r="F163" s="89" t="s">
        <v>609</v>
      </c>
      <c r="G163" s="114" t="str">
        <f>IF(OR('5.3 OFC_IC'!G69="",SUM('5.3 OFC_IC'!G48, '5.3 OFC_IC'!G50, '5.3 OFC_IC'!G51,'5.3 OFC_IC'!G52,'5.3 OFC_IC'!G53,'5.3 OFC_IC'!G57,'5.3 OFC_IC'!G58)=0),"",'5.3 OFC_IC'!G69)</f>
        <v/>
      </c>
      <c r="H163" s="114" t="str">
        <f>IF(OR('5.3 OFC_IC'!H69="",SUM('5.3 OFC_IC'!H48, '5.3 OFC_IC'!H50, '5.3 OFC_IC'!H51,'5.3 OFC_IC'!H52,'5.3 OFC_IC'!H53,'5.3 OFC_IC'!H57,'5.3 OFC_IC'!H58)=0),"",'5.3 OFC_IC'!H69)</f>
        <v/>
      </c>
      <c r="I163" s="114" t="str">
        <f>IF(OR('5.3 OFC_IC'!I69="",SUM('5.3 OFC_IC'!I48, '5.3 OFC_IC'!I50, '5.3 OFC_IC'!I51,'5.3 OFC_IC'!I52,'5.3 OFC_IC'!I53,'5.3 OFC_IC'!I57,'5.3 OFC_IC'!I58)=0),"",'5.3 OFC_IC'!I69)</f>
        <v/>
      </c>
      <c r="J163" s="114" t="str">
        <f>IF(OR('5.3 OFC_IC'!J69="",SUM('5.3 OFC_IC'!J48, '5.3 OFC_IC'!J50, '5.3 OFC_IC'!J51,'5.3 OFC_IC'!J52,'5.3 OFC_IC'!J53,'5.3 OFC_IC'!J57,'5.3 OFC_IC'!J58)=0),"",'5.3 OFC_IC'!J69)</f>
        <v/>
      </c>
    </row>
    <row r="164" spans="1:10" x14ac:dyDescent="0.35">
      <c r="A164" s="107"/>
      <c r="B164" s="1" t="s">
        <v>297</v>
      </c>
      <c r="C164" s="118" t="s">
        <v>1019</v>
      </c>
      <c r="D164" s="118"/>
      <c r="E164" s="118" t="s">
        <v>608</v>
      </c>
      <c r="F164" s="118" t="s">
        <v>609</v>
      </c>
      <c r="G164" s="114" t="str">
        <f>IF(OR('5.3 OFC_IC'!G69="",SUM('5.3 OFC_IC'!G48, '5.3 OFC_IC'!G50, '5.3 OFC_IC'!G51,'5.3 OFC_IC'!G52,'5.3 OFC_IC'!G53,'5.3 OFC_IC'!G57,'5.3 OFC_IC'!G58)=0),"",SUM('5.3 OFC_IC'!G48, '5.3 OFC_IC'!G50, '5.3 OFC_IC'!G51,'5.3 OFC_IC'!G52,'5.3 OFC_IC'!G53,'5.3 OFC_IC'!G57,'5.3 OFC_IC'!G58))</f>
        <v/>
      </c>
      <c r="H164" s="114" t="str">
        <f>IF(OR('5.3 OFC_IC'!H69="",SUM('5.3 OFC_IC'!H48, '5.3 OFC_IC'!H50, '5.3 OFC_IC'!H51,'5.3 OFC_IC'!H52,'5.3 OFC_IC'!H53,'5.3 OFC_IC'!H57,'5.3 OFC_IC'!H58)=0),"",SUM('5.3 OFC_IC'!H48, '5.3 OFC_IC'!H50, '5.3 OFC_IC'!H51,'5.3 OFC_IC'!H52,'5.3 OFC_IC'!H53,'5.3 OFC_IC'!H57,'5.3 OFC_IC'!H58))</f>
        <v/>
      </c>
      <c r="I164" s="114" t="str">
        <f>IF(OR('5.3 OFC_IC'!I69="",SUM('5.3 OFC_IC'!I48, '5.3 OFC_IC'!I50, '5.3 OFC_IC'!I51,'5.3 OFC_IC'!I52,'5.3 OFC_IC'!I53,'5.3 OFC_IC'!I57,'5.3 OFC_IC'!I58)=0),"",SUM('5.3 OFC_IC'!I48, '5.3 OFC_IC'!I50, '5.3 OFC_IC'!I51,'5.3 OFC_IC'!I52,'5.3 OFC_IC'!I53,'5.3 OFC_IC'!I57,'5.3 OFC_IC'!I58))</f>
        <v/>
      </c>
      <c r="J164" s="114" t="str">
        <f>IF(OR('5.3 OFC_IC'!J69="",SUM('5.3 OFC_IC'!J48, '5.3 OFC_IC'!J50, '5.3 OFC_IC'!J51,'5.3 OFC_IC'!J52,'5.3 OFC_IC'!J53,'5.3 OFC_IC'!J57,'5.3 OFC_IC'!J58)=0),"",SUM('5.3 OFC_IC'!J48, '5.3 OFC_IC'!J50, '5.3 OFC_IC'!J51,'5.3 OFC_IC'!J52,'5.3 OFC_IC'!J53,'5.3 OFC_IC'!J57,'5.3 OFC_IC'!J58))</f>
        <v/>
      </c>
    </row>
    <row r="165" spans="1:10" x14ac:dyDescent="0.35">
      <c r="A165" s="107"/>
      <c r="B165" s="116" t="s">
        <v>298</v>
      </c>
      <c r="C165" s="111" t="s">
        <v>1020</v>
      </c>
      <c r="D165" s="111"/>
      <c r="E165" s="111" t="s">
        <v>612</v>
      </c>
      <c r="F165" s="111" t="s">
        <v>613</v>
      </c>
      <c r="G165" s="119" t="str">
        <f>IF(COUNTBLANK(G166:G167),"",G166/G167*100)</f>
        <v/>
      </c>
      <c r="H165" s="119" t="str">
        <f t="shared" ref="H165:J165" si="50">IF(COUNTBLANK(H166:H167),"",H166/H167*100)</f>
        <v/>
      </c>
      <c r="I165" s="119" t="str">
        <f t="shared" si="50"/>
        <v/>
      </c>
      <c r="J165" s="119" t="str">
        <f t="shared" si="50"/>
        <v/>
      </c>
    </row>
    <row r="166" spans="1:10" x14ac:dyDescent="0.35">
      <c r="A166" s="107"/>
      <c r="B166" s="1" t="s">
        <v>299</v>
      </c>
      <c r="C166" s="89" t="s">
        <v>1021</v>
      </c>
      <c r="D166" s="89"/>
      <c r="E166" s="89" t="s">
        <v>608</v>
      </c>
      <c r="F166" s="89" t="s">
        <v>609</v>
      </c>
      <c r="G166" s="114" t="str">
        <f>IF(OR((SUM('5.3.2 OFC_NLIC'!G16)-SUM('5.3.2 OFC_NLIC'!G17)+SUM('5.3.2 OFC_NLIC'!G30))=0,(SUM('5.3.2 OFC_NLIC'!G12)-SUM('5.3.2 OFC_NLIC'!G13))=0),"",(SUM('5.3.2 OFC_NLIC'!G16)-SUM('5.3.2 OFC_NLIC'!G17)+SUM('5.3.2 OFC_NLIC'!G30)))</f>
        <v/>
      </c>
      <c r="H166" s="114" t="str">
        <f>IF(OR((SUM('5.3.2 OFC_NLIC'!H16)-SUM('5.3.2 OFC_NLIC'!H17)+SUM('5.3.2 OFC_NLIC'!H30))=0,(SUM('5.3.2 OFC_NLIC'!H12)-SUM('5.3.2 OFC_NLIC'!H13))=0),"",(SUM('5.3.2 OFC_NLIC'!H16)-SUM('5.3.2 OFC_NLIC'!H17)+SUM('5.3.2 OFC_NLIC'!H30)))</f>
        <v/>
      </c>
      <c r="I166" s="114" t="str">
        <f>IF(OR((SUM('5.3.2 OFC_NLIC'!I16)-SUM('5.3.2 OFC_NLIC'!I17)+SUM('5.3.2 OFC_NLIC'!I30))=0,(SUM('5.3.2 OFC_NLIC'!I12)-SUM('5.3.2 OFC_NLIC'!I13))=0),"",(SUM('5.3.2 OFC_NLIC'!I16)-SUM('5.3.2 OFC_NLIC'!I17)+SUM('5.3.2 OFC_NLIC'!I30)))</f>
        <v/>
      </c>
      <c r="J166" s="114" t="str">
        <f>IF(OR((SUM('5.3.2 OFC_NLIC'!J16)-SUM('5.3.2 OFC_NLIC'!J17)+SUM('5.3.2 OFC_NLIC'!J30))=0,(SUM('5.3.2 OFC_NLIC'!J12)-SUM('5.3.2 OFC_NLIC'!J13))=0),"",(SUM('5.3.2 OFC_NLIC'!J16)-SUM('5.3.2 OFC_NLIC'!J17)+SUM('5.3.2 OFC_NLIC'!J30)))</f>
        <v/>
      </c>
    </row>
    <row r="167" spans="1:10" x14ac:dyDescent="0.35">
      <c r="A167" s="107"/>
      <c r="B167" s="1" t="s">
        <v>300</v>
      </c>
      <c r="C167" s="118" t="s">
        <v>1022</v>
      </c>
      <c r="D167" s="118"/>
      <c r="E167" s="118" t="s">
        <v>608</v>
      </c>
      <c r="F167" s="118" t="s">
        <v>609</v>
      </c>
      <c r="G167" s="114" t="str">
        <f>IF(OR((SUM('5.3.2 OFC_NLIC'!G16)-SUM('5.3.2 OFC_NLIC'!G17)+SUM('5.3.2 OFC_NLIC'!G30))=0,(SUM('5.3.2 OFC_NLIC'!G12)-SUM('5.3.2 OFC_NLIC'!G13))=0),"",(SUM('5.3.2 OFC_NLIC'!G12)-SUM('5.3.2 OFC_NLIC'!G13)))</f>
        <v/>
      </c>
      <c r="H167" s="114" t="str">
        <f>IF(OR((SUM('5.3.2 OFC_NLIC'!H16)-SUM('5.3.2 OFC_NLIC'!H17)+SUM('5.3.2 OFC_NLIC'!H30))=0,(SUM('5.3.2 OFC_NLIC'!H12)-SUM('5.3.2 OFC_NLIC'!H13))=0),"",(SUM('5.3.2 OFC_NLIC'!H12)-SUM('5.3.2 OFC_NLIC'!H13)))</f>
        <v/>
      </c>
      <c r="I167" s="114" t="str">
        <f>IF(OR((SUM('5.3.2 OFC_NLIC'!I16)-SUM('5.3.2 OFC_NLIC'!I17)+SUM('5.3.2 OFC_NLIC'!I30))=0,(SUM('5.3.2 OFC_NLIC'!I12)-SUM('5.3.2 OFC_NLIC'!I13))=0),"",(SUM('5.3.2 OFC_NLIC'!I12)-SUM('5.3.2 OFC_NLIC'!I13)))</f>
        <v/>
      </c>
      <c r="J167" s="114" t="str">
        <f>IF(OR((SUM('5.3.2 OFC_NLIC'!J16)-SUM('5.3.2 OFC_NLIC'!J17)+SUM('5.3.2 OFC_NLIC'!J30))=0,(SUM('5.3.2 OFC_NLIC'!J12)-SUM('5.3.2 OFC_NLIC'!J13))=0),"",(SUM('5.3.2 OFC_NLIC'!J12)-SUM('5.3.2 OFC_NLIC'!J13)))</f>
        <v/>
      </c>
    </row>
    <row r="168" spans="1:10" x14ac:dyDescent="0.35">
      <c r="A168" s="107"/>
      <c r="B168" s="116" t="s">
        <v>301</v>
      </c>
      <c r="C168" s="111" t="s">
        <v>1023</v>
      </c>
      <c r="D168" s="111"/>
      <c r="E168" s="111" t="s">
        <v>612</v>
      </c>
      <c r="F168" s="111" t="s">
        <v>613</v>
      </c>
      <c r="G168" s="119" t="str">
        <f>IF(COUNTBLANK(G169:G170),"",G169/G170*100)</f>
        <v/>
      </c>
      <c r="H168" s="119" t="str">
        <f t="shared" ref="H168:J168" si="51">IF(COUNTBLANK(H169:H170),"",H169/H170*100)</f>
        <v/>
      </c>
      <c r="I168" s="119" t="str">
        <f t="shared" si="51"/>
        <v/>
      </c>
      <c r="J168" s="119" t="str">
        <f t="shared" si="51"/>
        <v/>
      </c>
    </row>
    <row r="169" spans="1:10" x14ac:dyDescent="0.35">
      <c r="A169" s="107"/>
      <c r="B169" s="1" t="s">
        <v>280</v>
      </c>
      <c r="C169" s="89" t="s">
        <v>892</v>
      </c>
      <c r="D169" s="89"/>
      <c r="E169" s="89" t="s">
        <v>608</v>
      </c>
      <c r="F169" s="89" t="s">
        <v>609</v>
      </c>
      <c r="G169" s="114" t="str">
        <f>IF(OR('5.3.1 OFC_LIC'!G76="",'5.3.1 OFC_LIC'!G78=""),"",'5.3.1 OFC_LIC'!G76)</f>
        <v/>
      </c>
      <c r="H169" s="114" t="str">
        <f>IF(OR('5.3.1 OFC_LIC'!H76="",'5.3.1 OFC_LIC'!H78=""),"",'5.3.1 OFC_LIC'!H76)</f>
        <v/>
      </c>
      <c r="I169" s="114" t="str">
        <f>IF(OR('5.3.1 OFC_LIC'!I76="",'5.3.1 OFC_LIC'!I78=""),"",'5.3.1 OFC_LIC'!I76)</f>
        <v/>
      </c>
      <c r="J169" s="114" t="str">
        <f>IF(OR('5.3.1 OFC_LIC'!J76="",'5.3.1 OFC_LIC'!J78=""),"",'5.3.1 OFC_LIC'!J76)</f>
        <v/>
      </c>
    </row>
    <row r="170" spans="1:10" x14ac:dyDescent="0.35">
      <c r="A170" s="107"/>
      <c r="B170" s="115" t="s">
        <v>228</v>
      </c>
      <c r="C170" s="118" t="s">
        <v>893</v>
      </c>
      <c r="D170" s="118"/>
      <c r="E170" s="118" t="s">
        <v>608</v>
      </c>
      <c r="F170" s="118" t="s">
        <v>609</v>
      </c>
      <c r="G170" s="114" t="str">
        <f>IF(OR('5.3.1 OFC_LIC'!G76="",'5.3.1 OFC_LIC'!G78=""),"",'5.3.1 OFC_LIC'!G78)</f>
        <v/>
      </c>
      <c r="H170" s="114" t="str">
        <f>IF(OR('5.3.1 OFC_LIC'!H76="",'5.3.1 OFC_LIC'!H78=""),"",'5.3.1 OFC_LIC'!H78)</f>
        <v/>
      </c>
      <c r="I170" s="114" t="str">
        <f>IF(OR('5.3.1 OFC_LIC'!I76="",'5.3.1 OFC_LIC'!I78=""),"",'5.3.1 OFC_LIC'!I78)</f>
        <v/>
      </c>
      <c r="J170" s="114" t="str">
        <f>IF(OR('5.3.1 OFC_LIC'!J76="",'5.3.1 OFC_LIC'!J78=""),"",'5.3.1 OFC_LIC'!J78)</f>
        <v/>
      </c>
    </row>
    <row r="171" spans="1:10" x14ac:dyDescent="0.35">
      <c r="A171" s="107"/>
      <c r="B171" s="116" t="s">
        <v>302</v>
      </c>
      <c r="C171" s="111" t="s">
        <v>1024</v>
      </c>
      <c r="D171" s="111"/>
      <c r="E171" s="111" t="s">
        <v>612</v>
      </c>
      <c r="F171" s="111" t="s">
        <v>613</v>
      </c>
      <c r="G171" s="119" t="str">
        <f>IF(COUNTBLANK(G172:G173),"",G172/G173*100)</f>
        <v/>
      </c>
      <c r="H171" s="119" t="str">
        <f t="shared" ref="H171:J171" si="52">IF(COUNTBLANK(H172:H173),"",H172/H173*100)</f>
        <v/>
      </c>
      <c r="I171" s="119" t="str">
        <f t="shared" si="52"/>
        <v/>
      </c>
      <c r="J171" s="119" t="str">
        <f t="shared" si="52"/>
        <v/>
      </c>
    </row>
    <row r="172" spans="1:10" x14ac:dyDescent="0.35">
      <c r="A172" s="107"/>
      <c r="B172" s="1" t="s">
        <v>281</v>
      </c>
      <c r="C172" s="89" t="s">
        <v>892</v>
      </c>
      <c r="D172" s="89"/>
      <c r="E172" s="89" t="s">
        <v>608</v>
      </c>
      <c r="F172" s="89" t="s">
        <v>609</v>
      </c>
      <c r="G172" s="114" t="str">
        <f>IF(OR('5.3.1 OFC_LIC'!G77="",'5.3.1 OFC_LIC'!G79=""),"",'5.3.1 OFC_LIC'!G77)</f>
        <v/>
      </c>
      <c r="H172" s="114" t="str">
        <f>IF(OR('5.3.1 OFC_LIC'!H77="",'5.3.1 OFC_LIC'!H79=""),"",'5.3.1 OFC_LIC'!H77)</f>
        <v/>
      </c>
      <c r="I172" s="114" t="str">
        <f>IF(OR('5.3.1 OFC_LIC'!I77="",'5.3.1 OFC_LIC'!I79=""),"",'5.3.1 OFC_LIC'!I77)</f>
        <v/>
      </c>
      <c r="J172" s="114" t="str">
        <f>IF(OR('5.3.1 OFC_LIC'!J77="",'5.3.1 OFC_LIC'!J79=""),"",'5.3.1 OFC_LIC'!J77)</f>
        <v/>
      </c>
    </row>
    <row r="173" spans="1:10" x14ac:dyDescent="0.35">
      <c r="A173" s="107"/>
      <c r="B173" s="115" t="s">
        <v>223</v>
      </c>
      <c r="C173" s="118" t="s">
        <v>894</v>
      </c>
      <c r="D173" s="118"/>
      <c r="E173" s="118" t="s">
        <v>608</v>
      </c>
      <c r="F173" s="118" t="s">
        <v>609</v>
      </c>
      <c r="G173" s="114" t="str">
        <f>IF(OR('5.3.1 OFC_LIC'!G77="",'5.3.1 OFC_LIC'!G79=""),"",'5.3.1 OFC_LIC'!G79)</f>
        <v/>
      </c>
      <c r="H173" s="114" t="str">
        <f>IF(OR('5.3.1 OFC_LIC'!H77="",'5.3.1 OFC_LIC'!H79=""),"",'5.3.1 OFC_LIC'!H79)</f>
        <v/>
      </c>
      <c r="I173" s="114" t="str">
        <f>IF(OR('5.3.1 OFC_LIC'!I77="",'5.3.1 OFC_LIC'!I79=""),"",'5.3.1 OFC_LIC'!I79)</f>
        <v/>
      </c>
      <c r="J173" s="114" t="str">
        <f>IF(OR('5.3.1 OFC_LIC'!J77="",'5.3.1 OFC_LIC'!J79=""),"",'5.3.1 OFC_LIC'!J79)</f>
        <v/>
      </c>
    </row>
    <row r="174" spans="1:10" x14ac:dyDescent="0.35">
      <c r="A174" s="107"/>
      <c r="B174" s="116" t="s">
        <v>303</v>
      </c>
      <c r="C174" s="111" t="s">
        <v>1025</v>
      </c>
      <c r="D174" s="111"/>
      <c r="E174" s="111" t="s">
        <v>612</v>
      </c>
      <c r="F174" s="111" t="s">
        <v>613</v>
      </c>
      <c r="G174" s="119" t="str">
        <f>IF(COUNTBLANK(G175:G176),"",G175/G176*100)</f>
        <v/>
      </c>
      <c r="H174" s="119" t="str">
        <f t="shared" ref="H174:J174" si="53">IF(COUNTBLANK(H175:H176),"",H175/H176*100)</f>
        <v/>
      </c>
      <c r="I174" s="119" t="str">
        <f t="shared" si="53"/>
        <v/>
      </c>
      <c r="J174" s="119" t="str">
        <f t="shared" si="53"/>
        <v/>
      </c>
    </row>
    <row r="175" spans="1:10" x14ac:dyDescent="0.35">
      <c r="A175" s="107"/>
      <c r="B175" s="1" t="s">
        <v>281</v>
      </c>
      <c r="C175" s="89" t="s">
        <v>832</v>
      </c>
      <c r="D175" s="89"/>
      <c r="E175" s="89" t="s">
        <v>608</v>
      </c>
      <c r="F175" s="89" t="s">
        <v>609</v>
      </c>
      <c r="G175" s="114" t="str">
        <f>IF(OR('5.3.2 OFC_NLIC'!G77="",'5.3.2 OFC_NLIC'!G79=""),"",'5.3.2 OFC_NLIC'!G77)</f>
        <v/>
      </c>
      <c r="H175" s="114" t="str">
        <f>IF(OR('5.3.2 OFC_NLIC'!H77="",'5.3.2 OFC_NLIC'!H79=""),"",'5.3.2 OFC_NLIC'!H77)</f>
        <v/>
      </c>
      <c r="I175" s="114" t="str">
        <f>IF(OR('5.3.2 OFC_NLIC'!I77="",'5.3.2 OFC_NLIC'!I79=""),"",'5.3.2 OFC_NLIC'!I77)</f>
        <v/>
      </c>
      <c r="J175" s="114" t="str">
        <f>IF(OR('5.3.2 OFC_NLIC'!J77="",'5.3.2 OFC_NLIC'!J79=""),"",'5.3.2 OFC_NLIC'!J77)</f>
        <v/>
      </c>
    </row>
    <row r="176" spans="1:10" x14ac:dyDescent="0.35">
      <c r="A176" s="107"/>
      <c r="B176" s="115" t="s">
        <v>223</v>
      </c>
      <c r="C176" s="118" t="s">
        <v>834</v>
      </c>
      <c r="D176" s="118"/>
      <c r="E176" s="118" t="s">
        <v>608</v>
      </c>
      <c r="F176" s="118" t="s">
        <v>609</v>
      </c>
      <c r="G176" s="114" t="str">
        <f>IF(OR(ISBLANK('5.3.2 OFC_NLIC'!G77),ISBLANK('5.3.2 OFC_NLIC'!G79)),"",'5.3.2 OFC_NLIC'!G79)</f>
        <v/>
      </c>
      <c r="H176" s="114" t="str">
        <f>IF(OR(ISBLANK('5.3.2 OFC_NLIC'!H77),ISBLANK('5.3.2 OFC_NLIC'!H79)),"",'5.3.2 OFC_NLIC'!H79)</f>
        <v/>
      </c>
      <c r="I176" s="114" t="str">
        <f>IF(OR(ISBLANK('5.3.2 OFC_NLIC'!I77),ISBLANK('5.3.2 OFC_NLIC'!I79)),"",'5.3.2 OFC_NLIC'!I79)</f>
        <v/>
      </c>
      <c r="J176" s="114" t="str">
        <f>IF(OR(ISBLANK('5.3.2 OFC_NLIC'!J77),ISBLANK('5.3.2 OFC_NLIC'!J79)),"",'5.3.2 OFC_NLIC'!J79)</f>
        <v/>
      </c>
    </row>
    <row r="177" spans="1:10" x14ac:dyDescent="0.35">
      <c r="A177" s="107"/>
      <c r="B177" s="116" t="s">
        <v>304</v>
      </c>
      <c r="C177" s="111" t="s">
        <v>1026</v>
      </c>
      <c r="D177" s="111"/>
      <c r="E177" s="111" t="s">
        <v>612</v>
      </c>
      <c r="F177" s="111" t="s">
        <v>613</v>
      </c>
      <c r="G177" s="119" t="str">
        <f>IF(COUNTBLANK(G178:G179),"",G178/G179*100)</f>
        <v/>
      </c>
      <c r="H177" s="119" t="str">
        <f t="shared" ref="H177:J177" si="54">IF(COUNTBLANK(H178:H179),"",H178/H179*100)</f>
        <v/>
      </c>
      <c r="I177" s="119" t="str">
        <f t="shared" si="54"/>
        <v/>
      </c>
      <c r="J177" s="119" t="str">
        <f t="shared" si="54"/>
        <v/>
      </c>
    </row>
    <row r="178" spans="1:10" x14ac:dyDescent="0.35">
      <c r="A178" s="107"/>
      <c r="B178" s="1" t="s">
        <v>281</v>
      </c>
      <c r="C178" s="89" t="s">
        <v>772</v>
      </c>
      <c r="D178" s="89"/>
      <c r="E178" s="89" t="s">
        <v>608</v>
      </c>
      <c r="F178" s="89" t="s">
        <v>609</v>
      </c>
      <c r="G178" s="114" t="str">
        <f>IF(OR('5.3 OFC_IC'!G77="",'5.3 OFC_IC'!G79=""),"",'5.3 OFC_IC'!G77)</f>
        <v/>
      </c>
      <c r="H178" s="114" t="str">
        <f>IF(OR('5.3 OFC_IC'!H77="",'5.3 OFC_IC'!H79=""),"",'5.3 OFC_IC'!H77)</f>
        <v/>
      </c>
      <c r="I178" s="114" t="str">
        <f>IF(OR('5.3 OFC_IC'!I77="",'5.3 OFC_IC'!I79=""),"",'5.3 OFC_IC'!I77)</f>
        <v/>
      </c>
      <c r="J178" s="114" t="str">
        <f>IF(OR('5.3 OFC_IC'!J77="",'5.3 OFC_IC'!J79=""),"",'5.3 OFC_IC'!J77)</f>
        <v/>
      </c>
    </row>
    <row r="179" spans="1:10" x14ac:dyDescent="0.35">
      <c r="A179" s="107"/>
      <c r="B179" s="115" t="s">
        <v>223</v>
      </c>
      <c r="C179" s="118" t="s">
        <v>774</v>
      </c>
      <c r="D179" s="118"/>
      <c r="E179" s="118" t="s">
        <v>608</v>
      </c>
      <c r="F179" s="118" t="s">
        <v>609</v>
      </c>
      <c r="G179" s="114" t="str">
        <f>IF(OR('5.3 OFC_IC'!G77="",'5.3 OFC_IC'!G79=""),"",'5.3 OFC_IC'!G79)</f>
        <v/>
      </c>
      <c r="H179" s="114" t="str">
        <f>IF(OR('5.3 OFC_IC'!H77="",'5.3 OFC_IC'!H79=""),"",'5.3 OFC_IC'!H79)</f>
        <v/>
      </c>
      <c r="I179" s="114" t="str">
        <f>IF(OR('5.3 OFC_IC'!I77="",'5.3 OFC_IC'!I79=""),"",'5.3 OFC_IC'!I79)</f>
        <v/>
      </c>
      <c r="J179" s="114" t="str">
        <f>IF(OR('5.3 OFC_IC'!J77="",'5.3 OFC_IC'!J79=""),"",'5.3 OFC_IC'!J79)</f>
        <v/>
      </c>
    </row>
    <row r="180" spans="1:10" x14ac:dyDescent="0.35">
      <c r="A180" s="107"/>
      <c r="B180" s="121" t="s">
        <v>305</v>
      </c>
      <c r="C180" s="126"/>
      <c r="D180" s="126"/>
      <c r="E180" s="126"/>
      <c r="F180" s="126"/>
      <c r="G180" s="108"/>
      <c r="H180" s="108"/>
      <c r="I180" s="108"/>
      <c r="J180" s="108"/>
    </row>
    <row r="181" spans="1:10" x14ac:dyDescent="0.35">
      <c r="A181" s="107"/>
      <c r="B181" s="116" t="s">
        <v>306</v>
      </c>
      <c r="C181" s="111" t="s">
        <v>1027</v>
      </c>
      <c r="D181" s="111"/>
      <c r="E181" s="111" t="s">
        <v>612</v>
      </c>
      <c r="F181" s="111" t="s">
        <v>613</v>
      </c>
      <c r="G181" s="119" t="str">
        <f>IF(COUNTBLANK(G182:G183),"",G182/G183*100)</f>
        <v/>
      </c>
      <c r="H181" s="119" t="str">
        <f t="shared" ref="H181:J181" si="55">IF(COUNTBLANK(H182:H183),"",H182/H183*100)</f>
        <v/>
      </c>
      <c r="I181" s="119" t="str">
        <f t="shared" si="55"/>
        <v/>
      </c>
      <c r="J181" s="119" t="str">
        <f t="shared" si="55"/>
        <v/>
      </c>
    </row>
    <row r="182" spans="1:10" x14ac:dyDescent="0.35">
      <c r="A182" s="107"/>
      <c r="B182" s="115" t="s">
        <v>236</v>
      </c>
      <c r="C182" s="89" t="s">
        <v>935</v>
      </c>
      <c r="D182" s="89"/>
      <c r="E182" s="89" t="s">
        <v>608</v>
      </c>
      <c r="F182" s="89" t="s">
        <v>609</v>
      </c>
      <c r="G182" s="114" t="str">
        <f>IF(OR('5.4 OFC_PF'!G56="",'5.4 OFC_PF'!G57=""),"",'5.4 OFC_PF'!G56)</f>
        <v/>
      </c>
      <c r="H182" s="114" t="str">
        <f>IF(OR('5.4 OFC_PF'!H56="",'5.4 OFC_PF'!H57=""),"",'5.4 OFC_PF'!H56)</f>
        <v/>
      </c>
      <c r="I182" s="114" t="str">
        <f>IF(OR('5.4 OFC_PF'!I56="",'5.4 OFC_PF'!I57=""),"",'5.4 OFC_PF'!I56)</f>
        <v/>
      </c>
      <c r="J182" s="114" t="str">
        <f>IF(OR('5.4 OFC_PF'!J56="",'5.4 OFC_PF'!J57=""),"",'5.4 OFC_PF'!J56)</f>
        <v/>
      </c>
    </row>
    <row r="183" spans="1:10" x14ac:dyDescent="0.35">
      <c r="A183" s="107"/>
      <c r="B183" s="1" t="s">
        <v>307</v>
      </c>
      <c r="C183" s="118" t="s">
        <v>936</v>
      </c>
      <c r="D183" s="118"/>
      <c r="E183" s="118" t="s">
        <v>608</v>
      </c>
      <c r="F183" s="118" t="s">
        <v>609</v>
      </c>
      <c r="G183" s="114" t="str">
        <f>IF(OR('5.4 OFC_PF'!G56="",'5.4 OFC_PF'!G57=""),"",'5.4 OFC_PF'!G57)</f>
        <v/>
      </c>
      <c r="H183" s="114" t="str">
        <f>IF(OR('5.4 OFC_PF'!H56="",'5.4 OFC_PF'!H57=""),"",'5.4 OFC_PF'!H57)</f>
        <v/>
      </c>
      <c r="I183" s="114" t="str">
        <f>IF(OR('5.4 OFC_PF'!I56="",'5.4 OFC_PF'!I57=""),"",'5.4 OFC_PF'!I57)</f>
        <v/>
      </c>
      <c r="J183" s="114" t="str">
        <f>IF(OR('5.4 OFC_PF'!J56="",'5.4 OFC_PF'!J57=""),"",'5.4 OFC_PF'!J57)</f>
        <v/>
      </c>
    </row>
    <row r="184" spans="1:10" x14ac:dyDescent="0.35">
      <c r="A184" s="107"/>
      <c r="B184" s="116" t="s">
        <v>227</v>
      </c>
      <c r="C184" s="111" t="s">
        <v>1028</v>
      </c>
      <c r="D184" s="111"/>
      <c r="E184" s="111" t="s">
        <v>612</v>
      </c>
      <c r="F184" s="111" t="s">
        <v>613</v>
      </c>
      <c r="G184" s="119" t="str">
        <f>IF(COUNTBLANK(G185:G186),"",G185/G186*100)</f>
        <v/>
      </c>
      <c r="H184" s="119" t="str">
        <f t="shared" ref="H184:J184" si="56">IF(COUNTBLANK(H185:H186),"",H185/H186*100)</f>
        <v/>
      </c>
      <c r="I184" s="119" t="str">
        <f t="shared" si="56"/>
        <v/>
      </c>
      <c r="J184" s="119" t="str">
        <f t="shared" si="56"/>
        <v/>
      </c>
    </row>
    <row r="185" spans="1:10" x14ac:dyDescent="0.35">
      <c r="A185" s="107"/>
      <c r="B185" s="1" t="s">
        <v>280</v>
      </c>
      <c r="C185" s="89" t="s">
        <v>937</v>
      </c>
      <c r="D185" s="89"/>
      <c r="E185" s="89" t="s">
        <v>608</v>
      </c>
      <c r="F185" s="89" t="s">
        <v>609</v>
      </c>
      <c r="G185" s="114" t="str">
        <f>IF(OR('5.4 OFC_PF'!G60="",'5.4 OFC_PF'!G61=""),"",'5.4 OFC_PF'!G60)</f>
        <v/>
      </c>
      <c r="H185" s="114" t="str">
        <f>IF(OR('5.4 OFC_PF'!H60="",'5.4 OFC_PF'!H61=""),"",'5.4 OFC_PF'!H60)</f>
        <v/>
      </c>
      <c r="I185" s="114" t="str">
        <f>IF(OR('5.4 OFC_PF'!I60="",'5.4 OFC_PF'!I61=""),"",'5.4 OFC_PF'!I60)</f>
        <v/>
      </c>
      <c r="J185" s="114" t="str">
        <f>IF(OR('5.4 OFC_PF'!J60="",'5.4 OFC_PF'!J61=""),"",'5.4 OFC_PF'!J60)</f>
        <v/>
      </c>
    </row>
    <row r="186" spans="1:10" x14ac:dyDescent="0.35">
      <c r="A186" s="107"/>
      <c r="B186" s="115" t="s">
        <v>228</v>
      </c>
      <c r="C186" s="118" t="s">
        <v>938</v>
      </c>
      <c r="D186" s="118"/>
      <c r="E186" s="118" t="s">
        <v>608</v>
      </c>
      <c r="F186" s="118" t="s">
        <v>609</v>
      </c>
      <c r="G186" s="114" t="str">
        <f>IF(OR('5.4 OFC_PF'!G60="",'5.4 OFC_PF'!G61=""),"",'5.4 OFC_PF'!G61)</f>
        <v/>
      </c>
      <c r="H186" s="114" t="str">
        <f>IF(OR('5.4 OFC_PF'!H60="",'5.4 OFC_PF'!H61=""),"",'5.4 OFC_PF'!H61)</f>
        <v/>
      </c>
      <c r="I186" s="114" t="str">
        <f>IF(OR('5.4 OFC_PF'!I60="",'5.4 OFC_PF'!I61=""),"",'5.4 OFC_PF'!I61)</f>
        <v/>
      </c>
      <c r="J186" s="114" t="str">
        <f>IF(OR('5.4 OFC_PF'!J60="",'5.4 OFC_PF'!J61=""),"",'5.4 OFC_PF'!J61)</f>
        <v/>
      </c>
    </row>
    <row r="187" spans="1:10" x14ac:dyDescent="0.35">
      <c r="A187" s="107"/>
      <c r="B187" s="121" t="s">
        <v>259</v>
      </c>
      <c r="C187" s="126"/>
      <c r="D187" s="126"/>
      <c r="E187" s="126"/>
      <c r="F187" s="126"/>
      <c r="G187" s="135"/>
      <c r="H187" s="135"/>
      <c r="I187" s="135"/>
      <c r="J187" s="135"/>
    </row>
    <row r="188" spans="1:10" x14ac:dyDescent="0.35">
      <c r="A188" s="107"/>
      <c r="B188" s="116" t="s">
        <v>260</v>
      </c>
      <c r="C188" s="111" t="s">
        <v>1029</v>
      </c>
      <c r="D188" s="111"/>
      <c r="E188" s="111" t="s">
        <v>612</v>
      </c>
      <c r="F188" s="111" t="s">
        <v>613</v>
      </c>
      <c r="G188" s="119" t="str">
        <f>IF(COUNTBLANK(G189:G190),"",G189/G190*100)</f>
        <v/>
      </c>
      <c r="H188" s="119" t="str">
        <f t="shared" ref="H188:J188" si="57">IF(COUNTBLANK(H189:H190),"",H189/H190*100)</f>
        <v/>
      </c>
      <c r="I188" s="119" t="str">
        <f t="shared" si="57"/>
        <v/>
      </c>
      <c r="J188" s="119" t="str">
        <f t="shared" si="57"/>
        <v/>
      </c>
    </row>
    <row r="189" spans="1:10" x14ac:dyDescent="0.35">
      <c r="A189" s="107"/>
      <c r="B189" s="1" t="s">
        <v>261</v>
      </c>
      <c r="C189" s="89" t="s">
        <v>501</v>
      </c>
      <c r="D189" s="89"/>
      <c r="E189" s="89" t="s">
        <v>608</v>
      </c>
      <c r="F189" s="89" t="s">
        <v>609</v>
      </c>
      <c r="G189" s="136" t="str">
        <f>IF(OR('5.6 NFC'!G43="",'5.6 NFC'!G46=""),"",'5.6 NFC'!G43)</f>
        <v/>
      </c>
      <c r="H189" s="136" t="str">
        <f>IF(OR('5.6 NFC'!H43="",'5.6 NFC'!H46=""),"",'5.6 NFC'!H43)</f>
        <v/>
      </c>
      <c r="I189" s="136" t="str">
        <f>IF(OR('5.6 NFC'!I43="",'5.6 NFC'!I46=""),"",'5.6 NFC'!I43)</f>
        <v/>
      </c>
      <c r="J189" s="136" t="str">
        <f>IF(OR('5.6 NFC'!J43="",'5.6 NFC'!J46=""),"",'5.6 NFC'!J43)</f>
        <v/>
      </c>
    </row>
    <row r="190" spans="1:10" x14ac:dyDescent="0.35">
      <c r="A190" s="107"/>
      <c r="B190" s="115" t="s">
        <v>262</v>
      </c>
      <c r="C190" s="118" t="s">
        <v>503</v>
      </c>
      <c r="D190" s="118"/>
      <c r="E190" s="118" t="s">
        <v>608</v>
      </c>
      <c r="F190" s="118" t="s">
        <v>609</v>
      </c>
      <c r="G190" s="136" t="str">
        <f>IF(OR('5.6 NFC'!G43="",'5.6 NFC'!G46=""),"",'5.6 NFC'!G46)</f>
        <v/>
      </c>
      <c r="H190" s="136" t="str">
        <f>IF(OR('5.6 NFC'!H43="",'5.6 NFC'!H46=""),"",'5.6 NFC'!H46)</f>
        <v/>
      </c>
      <c r="I190" s="136" t="str">
        <f>IF(OR('5.6 NFC'!I43="",'5.6 NFC'!I46=""),"",'5.6 NFC'!I46)</f>
        <v/>
      </c>
      <c r="J190" s="136" t="str">
        <f>IF(OR('5.6 NFC'!J43="",'5.6 NFC'!J46=""),"",'5.6 NFC'!J46)</f>
        <v/>
      </c>
    </row>
    <row r="191" spans="1:10" x14ac:dyDescent="0.35">
      <c r="A191" s="107"/>
      <c r="B191" s="116" t="s">
        <v>308</v>
      </c>
      <c r="C191" s="111" t="s">
        <v>1030</v>
      </c>
      <c r="D191" s="111"/>
      <c r="E191" s="111" t="s">
        <v>612</v>
      </c>
      <c r="F191" s="111" t="s">
        <v>613</v>
      </c>
      <c r="G191" s="119" t="str">
        <f>IF(COUNTBLANK(G192:G193),"",G192/G193*100)</f>
        <v/>
      </c>
      <c r="H191" s="119" t="str">
        <f t="shared" ref="H191:J191" si="58">IF(COUNTBLANK(H192:H193),"",H192/H193*100)</f>
        <v/>
      </c>
      <c r="I191" s="119" t="str">
        <f t="shared" si="58"/>
        <v/>
      </c>
      <c r="J191" s="119" t="str">
        <f t="shared" si="58"/>
        <v/>
      </c>
    </row>
    <row r="192" spans="1:10" x14ac:dyDescent="0.35">
      <c r="A192" s="107"/>
      <c r="B192" s="1" t="s">
        <v>309</v>
      </c>
      <c r="C192" s="89" t="s">
        <v>949</v>
      </c>
      <c r="D192" s="89"/>
      <c r="E192" s="89" t="s">
        <v>608</v>
      </c>
      <c r="F192" s="89" t="s">
        <v>609</v>
      </c>
      <c r="G192" s="136" t="str">
        <f>IF(OR('5.6 NFC'!G52="",'5.6 NFC'!G46=""),"",'5.6 NFC'!G52)</f>
        <v/>
      </c>
      <c r="H192" s="136" t="str">
        <f>IF(OR('5.6 NFC'!H52="",'5.6 NFC'!H46=""),"",'5.6 NFC'!H52)</f>
        <v/>
      </c>
      <c r="I192" s="136" t="str">
        <f>IF(OR('5.6 NFC'!I52="",'5.6 NFC'!I46=""),"",'5.6 NFC'!I52)</f>
        <v/>
      </c>
      <c r="J192" s="136" t="str">
        <f>IF(OR('5.6 NFC'!J52="",'5.6 NFC'!J46=""),"",'5.6 NFC'!J52)</f>
        <v/>
      </c>
    </row>
    <row r="193" spans="1:10" x14ac:dyDescent="0.35">
      <c r="A193" s="107"/>
      <c r="B193" s="115" t="s">
        <v>262</v>
      </c>
      <c r="C193" s="118" t="s">
        <v>503</v>
      </c>
      <c r="D193" s="118"/>
      <c r="E193" s="118" t="s">
        <v>608</v>
      </c>
      <c r="F193" s="118" t="s">
        <v>609</v>
      </c>
      <c r="G193" s="136" t="str">
        <f>IF(OR('5.6 NFC'!G52="",'5.6 NFC'!G46=""),"",'5.6 NFC'!G46)</f>
        <v/>
      </c>
      <c r="H193" s="136" t="str">
        <f>IF(OR('5.6 NFC'!H52="",'5.6 NFC'!H46=""),"",'5.6 NFC'!H46)</f>
        <v/>
      </c>
      <c r="I193" s="136" t="str">
        <f>IF(OR('5.6 NFC'!I52="",'5.6 NFC'!I46=""),"",'5.6 NFC'!I46)</f>
        <v/>
      </c>
      <c r="J193" s="136" t="str">
        <f>IF(OR('5.6 NFC'!J52="",'5.6 NFC'!J46=""),"",'5.6 NFC'!J46)</f>
        <v/>
      </c>
    </row>
    <row r="194" spans="1:10" x14ac:dyDescent="0.35">
      <c r="A194" s="107"/>
      <c r="B194" s="116" t="s">
        <v>310</v>
      </c>
      <c r="C194" s="111" t="s">
        <v>1031</v>
      </c>
      <c r="D194" s="111"/>
      <c r="E194" s="111" t="s">
        <v>612</v>
      </c>
      <c r="F194" s="111" t="s">
        <v>613</v>
      </c>
      <c r="G194" s="119" t="str">
        <f>IF(COUNTBLANK(G195:G196),"",G195/G196*100)</f>
        <v/>
      </c>
      <c r="H194" s="119" t="str">
        <f t="shared" ref="H194:J194" si="59">IF(COUNTBLANK(H195:H196),"",H195/H196*100)</f>
        <v/>
      </c>
      <c r="I194" s="119" t="str">
        <f t="shared" si="59"/>
        <v/>
      </c>
      <c r="J194" s="119" t="str">
        <f t="shared" si="59"/>
        <v/>
      </c>
    </row>
    <row r="195" spans="1:10" x14ac:dyDescent="0.35">
      <c r="A195" s="107"/>
      <c r="B195" s="1" t="s">
        <v>311</v>
      </c>
      <c r="C195" s="89" t="s">
        <v>950</v>
      </c>
      <c r="D195" s="89"/>
      <c r="E195" s="89" t="s">
        <v>608</v>
      </c>
      <c r="F195" s="89" t="s">
        <v>609</v>
      </c>
      <c r="G195" s="136" t="str">
        <f>IF(OR('5.6 NFC'!G53="",'5.6 NFC'!G46=""),"",'5.6 NFC'!G53)</f>
        <v/>
      </c>
      <c r="H195" s="136" t="str">
        <f>IF(OR('5.6 NFC'!H53="",'5.6 NFC'!H46=""),"",'5.6 NFC'!H53)</f>
        <v/>
      </c>
      <c r="I195" s="136" t="str">
        <f>IF(OR('5.6 NFC'!I53="",'5.6 NFC'!I46=""),"",'5.6 NFC'!I53)</f>
        <v/>
      </c>
      <c r="J195" s="136" t="str">
        <f>IF(OR('5.6 NFC'!J53="",'5.6 NFC'!J46=""),"",'5.6 NFC'!J53)</f>
        <v/>
      </c>
    </row>
    <row r="196" spans="1:10" x14ac:dyDescent="0.35">
      <c r="A196" s="107"/>
      <c r="B196" s="115" t="s">
        <v>262</v>
      </c>
      <c r="C196" s="118" t="s">
        <v>503</v>
      </c>
      <c r="D196" s="118"/>
      <c r="E196" s="118" t="s">
        <v>608</v>
      </c>
      <c r="F196" s="118" t="s">
        <v>609</v>
      </c>
      <c r="G196" s="136" t="str">
        <f>IF(OR('5.6 NFC'!G53="",'5.6 NFC'!G46=""),"",'5.6 NFC'!G46)</f>
        <v/>
      </c>
      <c r="H196" s="136" t="str">
        <f>IF(OR('5.6 NFC'!H53="",'5.6 NFC'!H46=""),"",'5.6 NFC'!H46)</f>
        <v/>
      </c>
      <c r="I196" s="136" t="str">
        <f>IF(OR('5.6 NFC'!I53="",'5.6 NFC'!I46=""),"",'5.6 NFC'!I46)</f>
        <v/>
      </c>
      <c r="J196" s="136" t="str">
        <f>IF(OR('5.6 NFC'!J53="",'5.6 NFC'!J46=""),"",'5.6 NFC'!J46)</f>
        <v/>
      </c>
    </row>
    <row r="197" spans="1:10" x14ac:dyDescent="0.35">
      <c r="A197" s="107"/>
      <c r="B197" s="116" t="s">
        <v>312</v>
      </c>
      <c r="C197" s="111" t="s">
        <v>1032</v>
      </c>
      <c r="D197" s="111"/>
      <c r="E197" s="111" t="s">
        <v>612</v>
      </c>
      <c r="F197" s="111" t="s">
        <v>613</v>
      </c>
      <c r="G197" s="119" t="str">
        <f>IF(COUNTBLANK(G198:G199),"",G198/G199*100)</f>
        <v/>
      </c>
      <c r="H197" s="119" t="str">
        <f t="shared" ref="H197:J197" si="60">IF(COUNTBLANK(H198:H199),"",H198/H199*100)</f>
        <v/>
      </c>
      <c r="I197" s="119" t="str">
        <f t="shared" si="60"/>
        <v/>
      </c>
      <c r="J197" s="119" t="str">
        <f t="shared" si="60"/>
        <v/>
      </c>
    </row>
    <row r="198" spans="1:10" x14ac:dyDescent="0.35">
      <c r="A198" s="107"/>
      <c r="B198" s="1" t="s">
        <v>313</v>
      </c>
      <c r="C198" s="89" t="s">
        <v>501</v>
      </c>
      <c r="D198" s="89"/>
      <c r="E198" s="89" t="s">
        <v>608</v>
      </c>
      <c r="F198" s="89" t="s">
        <v>609</v>
      </c>
      <c r="G198" s="136" t="str">
        <f>IF(OR('5.6 NFC'!G43="",'5.6 NFC'!G56=""),"",'5.6 NFC'!G43)</f>
        <v/>
      </c>
      <c r="H198" s="136" t="str">
        <f>IF(OR('5.6 NFC'!H43="",'5.6 NFC'!H56=""),"",'5.6 NFC'!H43)</f>
        <v/>
      </c>
      <c r="I198" s="136" t="str">
        <f>IF(OR('5.6 NFC'!I43="",'5.6 NFC'!I56=""),"",'5.6 NFC'!I43)</f>
        <v/>
      </c>
      <c r="J198" s="136" t="str">
        <f>IF(OR('5.6 NFC'!J43="",'5.6 NFC'!J56=""),"",'5.6 NFC'!J43)</f>
        <v/>
      </c>
    </row>
    <row r="199" spans="1:10" x14ac:dyDescent="0.35">
      <c r="A199" s="107"/>
      <c r="B199" s="115" t="s">
        <v>258</v>
      </c>
      <c r="C199" s="118" t="s">
        <v>713</v>
      </c>
      <c r="D199" s="118"/>
      <c r="E199" s="118" t="s">
        <v>608</v>
      </c>
      <c r="F199" s="118" t="s">
        <v>609</v>
      </c>
      <c r="G199" s="136" t="str">
        <f>IF(OR('5.6 NFC'!G43="",'5.6 NFC'!G56=""),"",'5.6 NFC'!G56)</f>
        <v/>
      </c>
      <c r="H199" s="136" t="str">
        <f>IF(OR('5.6 NFC'!H43="",'5.6 NFC'!H56=""),"",'5.6 NFC'!H56)</f>
        <v/>
      </c>
      <c r="I199" s="136" t="str">
        <f>IF(OR('5.6 NFC'!I43="",'5.6 NFC'!I56=""),"",'5.6 NFC'!I56)</f>
        <v/>
      </c>
      <c r="J199" s="136" t="str">
        <f>IF(OR('5.6 NFC'!J43="",'5.6 NFC'!J56=""),"",'5.6 NFC'!J56)</f>
        <v/>
      </c>
    </row>
    <row r="200" spans="1:10" x14ac:dyDescent="0.35">
      <c r="A200" s="107"/>
      <c r="B200" s="116" t="s">
        <v>229</v>
      </c>
      <c r="C200" s="111" t="s">
        <v>1033</v>
      </c>
      <c r="D200" s="111"/>
      <c r="E200" s="111" t="s">
        <v>612</v>
      </c>
      <c r="F200" s="111" t="s">
        <v>613</v>
      </c>
      <c r="G200" s="119" t="str">
        <f>IF(COUNTBLANK(G201:G202),"",G201/G202*100)</f>
        <v/>
      </c>
      <c r="H200" s="119" t="str">
        <f t="shared" ref="H200:J200" si="61">IF(COUNTBLANK(H201:H202),"",H201/H202*100)</f>
        <v/>
      </c>
      <c r="I200" s="119" t="str">
        <f t="shared" si="61"/>
        <v/>
      </c>
      <c r="J200" s="119" t="str">
        <f t="shared" si="61"/>
        <v/>
      </c>
    </row>
    <row r="201" spans="1:10" ht="11" customHeight="1" x14ac:dyDescent="0.35">
      <c r="A201" s="107"/>
      <c r="B201" s="1" t="s">
        <v>281</v>
      </c>
      <c r="C201" s="89" t="s">
        <v>953</v>
      </c>
      <c r="D201" s="89"/>
      <c r="E201" s="89" t="s">
        <v>608</v>
      </c>
      <c r="F201" s="89" t="s">
        <v>609</v>
      </c>
      <c r="G201" s="136" t="str">
        <f>IF(OR('5.6 NFC'!G51="",'5.6 NFC'!G46=""),"",'5.6 NFC'!G51)</f>
        <v/>
      </c>
      <c r="H201" s="136" t="str">
        <f>IF(OR('5.6 NFC'!H51="",'5.6 NFC'!H46=""),"",'5.6 NFC'!H51)</f>
        <v/>
      </c>
      <c r="I201" s="136" t="str">
        <f>IF(OR('5.6 NFC'!I51="",'5.6 NFC'!I46=""),"",'5.6 NFC'!I51)</f>
        <v/>
      </c>
      <c r="J201" s="136" t="str">
        <f>IF(OR('5.6 NFC'!J51="",'5.6 NFC'!J46=""),"",'5.6 NFC'!J51)</f>
        <v/>
      </c>
    </row>
    <row r="202" spans="1:10" x14ac:dyDescent="0.35">
      <c r="A202" s="107"/>
      <c r="B202" s="115" t="s">
        <v>262</v>
      </c>
      <c r="C202" s="118" t="s">
        <v>954</v>
      </c>
      <c r="D202" s="118"/>
      <c r="E202" s="118" t="s">
        <v>608</v>
      </c>
      <c r="F202" s="118" t="s">
        <v>609</v>
      </c>
      <c r="G202" s="136" t="str">
        <f>IF(OR('5.6 NFC'!G51="",'5.6 NFC'!G46=""),"",'5.6 NFC'!G46)</f>
        <v/>
      </c>
      <c r="H202" s="136" t="str">
        <f>IF(OR('5.6 NFC'!H51="",'5.6 NFC'!H46=""),"",'5.6 NFC'!H46)</f>
        <v/>
      </c>
      <c r="I202" s="136" t="str">
        <f>IF(OR('5.6 NFC'!I51="",'5.6 NFC'!I46=""),"",'5.6 NFC'!I46)</f>
        <v/>
      </c>
      <c r="J202" s="136" t="str">
        <f>IF(OR('5.6 NFC'!J51="",'5.6 NFC'!J46=""),"",'5.6 NFC'!J46)</f>
        <v/>
      </c>
    </row>
    <row r="203" spans="1:10" x14ac:dyDescent="0.35">
      <c r="A203" s="107"/>
      <c r="B203" s="116" t="s">
        <v>264</v>
      </c>
      <c r="C203" s="111" t="s">
        <v>1034</v>
      </c>
      <c r="D203" s="111"/>
      <c r="E203" s="111" t="s">
        <v>612</v>
      </c>
      <c r="F203" s="111" t="s">
        <v>613</v>
      </c>
      <c r="G203" s="119" t="str">
        <f>IF(COUNTBLANK(G204:G205),"",G204/G205*100)</f>
        <v/>
      </c>
      <c r="H203" s="119" t="str">
        <f t="shared" ref="H203:J203" si="62">IF(COUNTBLANK(H204:H205),"",H204/H205*100)</f>
        <v/>
      </c>
      <c r="I203" s="119" t="str">
        <f t="shared" si="62"/>
        <v/>
      </c>
      <c r="J203" s="119" t="str">
        <f t="shared" si="62"/>
        <v/>
      </c>
    </row>
    <row r="204" spans="1:10" x14ac:dyDescent="0.35">
      <c r="A204" s="107"/>
      <c r="B204" s="1" t="s">
        <v>263</v>
      </c>
      <c r="C204" s="89" t="s">
        <v>510</v>
      </c>
      <c r="D204" s="89"/>
      <c r="E204" s="89" t="s">
        <v>608</v>
      </c>
      <c r="F204" s="89" t="s">
        <v>609</v>
      </c>
      <c r="G204" s="136" t="str">
        <f>IF(OR('5.6 NFC'!G51="",'5.6 NFC'!G54=""),"",'5.6 NFC'!G51)</f>
        <v/>
      </c>
      <c r="H204" s="136" t="str">
        <f>IF(OR('5.6 NFC'!H51="",'5.6 NFC'!H54=""),"",'5.6 NFC'!H51)</f>
        <v/>
      </c>
      <c r="I204" s="136" t="str">
        <f>IF(OR('5.6 NFC'!I51="",'5.6 NFC'!I54=""),"",'5.6 NFC'!I51)</f>
        <v/>
      </c>
      <c r="J204" s="136" t="str">
        <f>IF(OR('5.6 NFC'!J51="",'5.6 NFC'!J54=""),"",'5.6 NFC'!J51)</f>
        <v/>
      </c>
    </row>
    <row r="205" spans="1:10" x14ac:dyDescent="0.35">
      <c r="A205" s="107"/>
      <c r="B205" s="1" t="s">
        <v>265</v>
      </c>
      <c r="C205" s="118" t="s">
        <v>485</v>
      </c>
      <c r="D205" s="118"/>
      <c r="E205" s="118" t="s">
        <v>608</v>
      </c>
      <c r="F205" s="118" t="s">
        <v>609</v>
      </c>
      <c r="G205" s="136" t="str">
        <f>IF(OR('5.6 NFC'!G51="",'5.6 NFC'!G54=""),"",'5.6 NFC'!G54)</f>
        <v/>
      </c>
      <c r="H205" s="136" t="str">
        <f>IF(OR('5.6 NFC'!H51="",'5.6 NFC'!H54=""),"",'5.6 NFC'!H54)</f>
        <v/>
      </c>
      <c r="I205" s="136" t="str">
        <f>IF(OR('5.6 NFC'!I51="",'5.6 NFC'!I54=""),"",'5.6 NFC'!I54)</f>
        <v/>
      </c>
      <c r="J205" s="136" t="str">
        <f>IF(OR('5.6 NFC'!J51="",'5.6 NFC'!J54=""),"",'5.6 NFC'!J54)</f>
        <v/>
      </c>
    </row>
    <row r="206" spans="1:10" x14ac:dyDescent="0.35">
      <c r="A206" s="107"/>
      <c r="B206" s="116" t="s">
        <v>314</v>
      </c>
      <c r="C206" s="111" t="s">
        <v>1035</v>
      </c>
      <c r="D206" s="111"/>
      <c r="E206" s="111" t="s">
        <v>612</v>
      </c>
      <c r="F206" s="111" t="s">
        <v>613</v>
      </c>
      <c r="G206" s="119" t="str">
        <f>IF(COUNTBLANK(G207:G208),"",G207/G208*100)</f>
        <v/>
      </c>
      <c r="H206" s="119" t="str">
        <f t="shared" ref="H206:J206" si="63">IF(COUNTBLANK(H207:H208),"",H207/H208*100)</f>
        <v/>
      </c>
      <c r="I206" s="119" t="str">
        <f t="shared" si="63"/>
        <v/>
      </c>
      <c r="J206" s="119" t="str">
        <f t="shared" si="63"/>
        <v/>
      </c>
    </row>
    <row r="207" spans="1:10" x14ac:dyDescent="0.35">
      <c r="A207" s="107"/>
      <c r="B207" s="1" t="s">
        <v>263</v>
      </c>
      <c r="C207" s="89" t="s">
        <v>510</v>
      </c>
      <c r="D207" s="89"/>
      <c r="E207" s="89" t="s">
        <v>608</v>
      </c>
      <c r="F207" s="89" t="s">
        <v>609</v>
      </c>
      <c r="G207" s="136" t="str">
        <f>IF(OR('5.6 NFC'!G51="",'5.6 NFC'!G15=""),"",'5.6 NFC'!G51)</f>
        <v/>
      </c>
      <c r="H207" s="136" t="str">
        <f>IF(OR('5.6 NFC'!H51="",'5.6 NFC'!H15=""),"",'5.6 NFC'!H51)</f>
        <v/>
      </c>
      <c r="I207" s="136" t="str">
        <f>IF(OR('5.6 NFC'!I51="",'5.6 NFC'!I15=""),"",'5.6 NFC'!I51)</f>
        <v/>
      </c>
      <c r="J207" s="136" t="str">
        <f>IF(OR('5.6 NFC'!J51="",'5.6 NFC'!J15=""),"",'5.6 NFC'!J51)</f>
        <v/>
      </c>
    </row>
    <row r="208" spans="1:10" x14ac:dyDescent="0.35">
      <c r="A208" s="107"/>
      <c r="B208" s="1" t="s">
        <v>315</v>
      </c>
      <c r="C208" s="118" t="s">
        <v>480</v>
      </c>
      <c r="D208" s="118"/>
      <c r="E208" s="118" t="s">
        <v>608</v>
      </c>
      <c r="F208" s="118" t="s">
        <v>609</v>
      </c>
      <c r="G208" s="136" t="str">
        <f>IF(OR('5.6 NFC'!G51="",'5.6 NFC'!G15=""),"",'5.6 NFC'!G15)</f>
        <v/>
      </c>
      <c r="H208" s="136" t="str">
        <f>IF(OR('5.6 NFC'!H51="",'5.6 NFC'!H15=""),"",'5.6 NFC'!H15)</f>
        <v/>
      </c>
      <c r="I208" s="136" t="str">
        <f>IF(OR('5.6 NFC'!I51="",'5.6 NFC'!I15=""),"",'5.6 NFC'!I15)</f>
        <v/>
      </c>
      <c r="J208" s="136" t="str">
        <f>IF(OR('5.6 NFC'!J51="",'5.6 NFC'!J15=""),"",'5.6 NFC'!J15)</f>
        <v/>
      </c>
    </row>
    <row r="209" spans="1:10" x14ac:dyDescent="0.35">
      <c r="A209" s="107"/>
      <c r="B209" s="121" t="s">
        <v>94</v>
      </c>
      <c r="C209" s="126"/>
      <c r="D209" s="126"/>
      <c r="E209" s="126"/>
      <c r="F209" s="126"/>
      <c r="G209" s="108"/>
      <c r="H209" s="108"/>
      <c r="I209" s="108"/>
      <c r="J209" s="108"/>
    </row>
    <row r="210" spans="1:10" x14ac:dyDescent="0.35">
      <c r="A210" s="107"/>
      <c r="B210" s="116" t="s">
        <v>266</v>
      </c>
      <c r="C210" s="111" t="s">
        <v>1036</v>
      </c>
      <c r="D210" s="111"/>
      <c r="E210" s="111" t="s">
        <v>612</v>
      </c>
      <c r="F210" s="111" t="s">
        <v>613</v>
      </c>
      <c r="G210" s="137" t="str">
        <f>IF(COUNTBLANK(G211:G212),"",G211/G212*100)</f>
        <v/>
      </c>
      <c r="H210" s="137" t="str">
        <f t="shared" ref="H210:J210" si="64">IF(COUNTBLANK(H211:H212),"",H211/H212*100)</f>
        <v/>
      </c>
      <c r="I210" s="137" t="str">
        <f t="shared" si="64"/>
        <v/>
      </c>
      <c r="J210" s="137" t="str">
        <f t="shared" si="64"/>
        <v/>
      </c>
    </row>
    <row r="211" spans="1:10" x14ac:dyDescent="0.35">
      <c r="A211" s="107"/>
      <c r="B211" s="1" t="s">
        <v>267</v>
      </c>
      <c r="C211" s="89" t="s">
        <v>529</v>
      </c>
      <c r="D211" s="89"/>
      <c r="E211" s="89" t="s">
        <v>608</v>
      </c>
      <c r="F211" s="89" t="s">
        <v>609</v>
      </c>
      <c r="G211" s="138" t="str">
        <f>IF(OR('5.7 HH'!G35="",'5.7 HH'!G43=""),"",'5.7 HH'!G35)</f>
        <v/>
      </c>
      <c r="H211" s="138" t="str">
        <f>IF(OR('5.7 HH'!H35="",'5.7 HH'!H43=""),"",'5.7 HH'!H35)</f>
        <v/>
      </c>
      <c r="I211" s="138" t="str">
        <f>IF(OR('5.7 HH'!I35="",'5.7 HH'!I43=""),"",'5.7 HH'!I35)</f>
        <v/>
      </c>
      <c r="J211" s="138" t="str">
        <f>IF(OR('5.7 HH'!J35="",'5.7 HH'!J43=""),"",'5.7 HH'!J35)</f>
        <v/>
      </c>
    </row>
    <row r="212" spans="1:10" x14ac:dyDescent="0.35">
      <c r="A212" s="107"/>
      <c r="B212" s="115" t="s">
        <v>258</v>
      </c>
      <c r="C212" s="118" t="s">
        <v>713</v>
      </c>
      <c r="D212" s="118"/>
      <c r="E212" s="118" t="s">
        <v>608</v>
      </c>
      <c r="F212" s="118" t="s">
        <v>609</v>
      </c>
      <c r="G212" s="138" t="str">
        <f>IF(OR('5.7 HH'!G35="",'5.7 HH'!G43=""),"",'5.7 HH'!G43)</f>
        <v/>
      </c>
      <c r="H212" s="138" t="str">
        <f>IF(OR('5.7 HH'!H35="",'5.7 HH'!H43=""),"",'5.7 HH'!H43)</f>
        <v/>
      </c>
      <c r="I212" s="138" t="str">
        <f>IF(OR('5.7 HH'!I35="",'5.7 HH'!I43=""),"",'5.7 HH'!I43)</f>
        <v/>
      </c>
      <c r="J212" s="138" t="str">
        <f>IF(OR('5.7 HH'!J35="",'5.7 HH'!J43=""),"",'5.7 HH'!J43)</f>
        <v/>
      </c>
    </row>
    <row r="213" spans="1:10" x14ac:dyDescent="0.35">
      <c r="A213" s="107"/>
      <c r="B213" s="116" t="s">
        <v>268</v>
      </c>
      <c r="C213" s="111" t="s">
        <v>1037</v>
      </c>
      <c r="D213" s="111"/>
      <c r="E213" s="111" t="s">
        <v>612</v>
      </c>
      <c r="F213" s="111" t="s">
        <v>613</v>
      </c>
      <c r="G213" s="119" t="str">
        <f>IF(COUNTBLANK(G214:G215),"",G214/G215*100)</f>
        <v/>
      </c>
      <c r="H213" s="119" t="str">
        <f t="shared" ref="H213:J213" si="65">IF(COUNTBLANK(H214:H215),"",H214/H215*100)</f>
        <v/>
      </c>
      <c r="I213" s="119" t="str">
        <f t="shared" si="65"/>
        <v/>
      </c>
      <c r="J213" s="119" t="str">
        <f t="shared" si="65"/>
        <v/>
      </c>
    </row>
    <row r="214" spans="1:10" x14ac:dyDescent="0.35">
      <c r="A214" s="107"/>
      <c r="B214" s="1" t="s">
        <v>269</v>
      </c>
      <c r="C214" s="89" t="s">
        <v>960</v>
      </c>
      <c r="D214" s="89"/>
      <c r="E214" s="89" t="s">
        <v>608</v>
      </c>
      <c r="F214" s="89" t="s">
        <v>609</v>
      </c>
      <c r="G214" s="138" t="str">
        <f>IF(OR('5.7 HH'!G41="",'5.7 HH'!G17=""),"",'5.7 HH'!G17)</f>
        <v/>
      </c>
      <c r="H214" s="138" t="str">
        <f>IF(OR('5.7 HH'!H41="",'5.7 HH'!H17=""),"",'5.7 HH'!H17)</f>
        <v/>
      </c>
      <c r="I214" s="138" t="str">
        <f>IF(OR('5.7 HH'!I41="",'5.7 HH'!I17=""),"",'5.7 HH'!I17)</f>
        <v/>
      </c>
      <c r="J214" s="138" t="str">
        <f>IF(OR('5.7 HH'!J41="",'5.7 HH'!J17=""),"",'5.7 HH'!J17)</f>
        <v/>
      </c>
    </row>
    <row r="215" spans="1:10" x14ac:dyDescent="0.35">
      <c r="A215" s="107"/>
      <c r="B215" s="115" t="s">
        <v>403</v>
      </c>
      <c r="C215" s="118" t="s">
        <v>517</v>
      </c>
      <c r="D215" s="118"/>
      <c r="E215" s="118" t="s">
        <v>608</v>
      </c>
      <c r="F215" s="118" t="s">
        <v>609</v>
      </c>
      <c r="G215" s="138" t="str">
        <f>IF(OR('5.7 HH'!G41="",'5.7 HH'!G17=""),"",'5.7 HH'!G41)</f>
        <v/>
      </c>
      <c r="H215" s="138" t="str">
        <f>IF(OR('5.7 HH'!H41="",'5.7 HH'!H17=""),"",'5.7 HH'!H41)</f>
        <v/>
      </c>
      <c r="I215" s="138" t="str">
        <f>IF(OR('5.7 HH'!I41="",'5.7 HH'!I17=""),"",'5.7 HH'!I41)</f>
        <v/>
      </c>
      <c r="J215" s="138" t="str">
        <f>IF(OR('5.7 HH'!J41="",'5.7 HH'!J17=""),"",'5.7 HH'!J41)</f>
        <v/>
      </c>
    </row>
    <row r="216" spans="1:10" x14ac:dyDescent="0.35">
      <c r="A216" s="107"/>
      <c r="B216" s="116" t="s">
        <v>316</v>
      </c>
      <c r="C216" s="111" t="s">
        <v>1038</v>
      </c>
      <c r="D216" s="111"/>
      <c r="E216" s="111" t="s">
        <v>612</v>
      </c>
      <c r="F216" s="111" t="s">
        <v>613</v>
      </c>
      <c r="G216" s="119" t="str">
        <f>IF(COUNTBLANK(G217:G218),"",G217/G218*100)</f>
        <v/>
      </c>
      <c r="H216" s="119" t="str">
        <f t="shared" ref="H216:J216" si="66">IF(COUNTBLANK(H217:H218),"",H217/H218*100)</f>
        <v/>
      </c>
      <c r="I216" s="119" t="str">
        <f t="shared" si="66"/>
        <v/>
      </c>
      <c r="J216" s="119" t="str">
        <f t="shared" si="66"/>
        <v/>
      </c>
    </row>
    <row r="217" spans="1:10" x14ac:dyDescent="0.35">
      <c r="A217" s="107"/>
      <c r="B217" s="1" t="s">
        <v>317</v>
      </c>
      <c r="C217" s="89" t="s">
        <v>529</v>
      </c>
      <c r="D217" s="89"/>
      <c r="E217" s="89" t="s">
        <v>608</v>
      </c>
      <c r="F217" s="89" t="s">
        <v>609</v>
      </c>
      <c r="G217" s="138" t="str">
        <f>IF(OR('5.7 HH'!G35="",'5.7 HH'!G17=""),"",'5.7 HH'!G35)</f>
        <v/>
      </c>
      <c r="H217" s="138" t="str">
        <f>IF(OR('5.7 HH'!H35="",'5.7 HH'!H17=""),"",'5.7 HH'!H35)</f>
        <v/>
      </c>
      <c r="I217" s="138" t="str">
        <f>IF(OR('5.7 HH'!I35="",'5.7 HH'!I17=""),"",'5.7 HH'!I35)</f>
        <v/>
      </c>
      <c r="J217" s="138" t="str">
        <f>IF(OR('5.7 HH'!J35="",'5.7 HH'!J17=""),"",'5.7 HH'!J35)</f>
        <v/>
      </c>
    </row>
    <row r="218" spans="1:10" x14ac:dyDescent="0.35">
      <c r="A218" s="107"/>
      <c r="B218" s="115" t="s">
        <v>403</v>
      </c>
      <c r="C218" s="118" t="s">
        <v>517</v>
      </c>
      <c r="D218" s="118"/>
      <c r="E218" s="118" t="s">
        <v>608</v>
      </c>
      <c r="F218" s="118" t="s">
        <v>609</v>
      </c>
      <c r="G218" s="138" t="str">
        <f>IF(OR('5.7 HH'!G35="",'5.7 HH'!G17=""),"",'5.7 HH'!G17)</f>
        <v/>
      </c>
      <c r="H218" s="138" t="str">
        <f>IF(OR('5.7 HH'!H35="",'5.7 HH'!H17=""),"",'5.7 HH'!H17)</f>
        <v/>
      </c>
      <c r="I218" s="138" t="str">
        <f>IF(OR('5.7 HH'!I35="",'5.7 HH'!I17=""),"",'5.7 HH'!I17)</f>
        <v/>
      </c>
      <c r="J218" s="138" t="str">
        <f>IF(OR('5.7 HH'!J35="",'5.7 HH'!J17=""),"",'5.7 HH'!J17)</f>
        <v/>
      </c>
    </row>
    <row r="219" spans="1:10" x14ac:dyDescent="0.35">
      <c r="A219" s="107"/>
      <c r="B219" s="121" t="s">
        <v>95</v>
      </c>
      <c r="C219" s="126"/>
      <c r="D219" s="126"/>
      <c r="E219" s="126"/>
      <c r="F219" s="126"/>
      <c r="G219" s="108"/>
      <c r="H219" s="108"/>
      <c r="I219" s="108"/>
      <c r="J219" s="108"/>
    </row>
    <row r="220" spans="1:10" x14ac:dyDescent="0.35">
      <c r="A220" s="107"/>
      <c r="B220" s="116" t="s">
        <v>318</v>
      </c>
      <c r="C220" s="111" t="s">
        <v>1039</v>
      </c>
      <c r="D220" s="111"/>
      <c r="E220" s="111" t="s">
        <v>612</v>
      </c>
      <c r="F220" s="111" t="s">
        <v>613</v>
      </c>
      <c r="G220" s="119" t="str">
        <f>IF('5.8 Real Estate Prices'!H15="","",'5.8 Real Estate Prices'!H15)</f>
        <v/>
      </c>
      <c r="H220" s="119" t="str">
        <f>IF('5.8 Real Estate Prices'!I15="","",'5.8 Real Estate Prices'!I15)</f>
        <v/>
      </c>
      <c r="I220" s="119" t="str">
        <f>IF('5.8 Real Estate Prices'!J15="","",'5.8 Real Estate Prices'!J15)</f>
        <v/>
      </c>
      <c r="J220" s="119" t="str">
        <f>IF('5.8 Real Estate Prices'!K15="","",'5.8 Real Estate Prices'!K15)</f>
        <v/>
      </c>
    </row>
    <row r="221" spans="1:10" x14ac:dyDescent="0.35">
      <c r="A221" s="107"/>
      <c r="B221" s="116" t="s">
        <v>270</v>
      </c>
      <c r="C221" s="111" t="s">
        <v>1040</v>
      </c>
      <c r="D221" s="111"/>
      <c r="E221" s="111" t="s">
        <v>612</v>
      </c>
      <c r="F221" s="111" t="s">
        <v>613</v>
      </c>
      <c r="G221" s="119" t="str">
        <f>IF(COUNTBLANK(G222:G223),"",G222/G223*100)</f>
        <v/>
      </c>
      <c r="H221" s="119" t="str">
        <f t="shared" ref="H221:J221" si="67">IF(COUNTBLANK(H222:H223),"",H222/H223*100)</f>
        <v/>
      </c>
      <c r="I221" s="119" t="str">
        <f t="shared" si="67"/>
        <v/>
      </c>
      <c r="J221" s="119" t="str">
        <f t="shared" si="67"/>
        <v/>
      </c>
    </row>
    <row r="222" spans="1:10" x14ac:dyDescent="0.35">
      <c r="A222" s="107"/>
      <c r="B222" s="1" t="s">
        <v>271</v>
      </c>
      <c r="C222" s="89" t="s">
        <v>470</v>
      </c>
      <c r="D222" s="89"/>
      <c r="E222" s="89" t="s">
        <v>608</v>
      </c>
      <c r="F222" s="89" t="s">
        <v>609</v>
      </c>
      <c r="G222" s="114" t="str">
        <f>IF(OR('5.1 DT'!G94="",'5.1 DT'!G41=""),"",'5.1 DT'!G94)</f>
        <v/>
      </c>
      <c r="H222" s="114" t="str">
        <f>IF(OR('5.1 DT'!H94="",'5.1 DT'!H41=""),"",'5.1 DT'!H94)</f>
        <v/>
      </c>
      <c r="I222" s="114" t="str">
        <f>IF(OR('5.1 DT'!I94="",'5.1 DT'!I41=""),"",'5.1 DT'!I94)</f>
        <v/>
      </c>
      <c r="J222" s="114" t="str">
        <f>IF(OR('5.1 DT'!J94="",'5.1 DT'!J41=""),"",'5.1 DT'!J94)</f>
        <v/>
      </c>
    </row>
    <row r="223" spans="1:10" x14ac:dyDescent="0.35">
      <c r="A223" s="107"/>
      <c r="B223" s="115" t="s">
        <v>226</v>
      </c>
      <c r="C223" s="118" t="s">
        <v>430</v>
      </c>
      <c r="D223" s="118"/>
      <c r="E223" s="118" t="s">
        <v>608</v>
      </c>
      <c r="F223" s="118" t="s">
        <v>609</v>
      </c>
      <c r="G223" s="114" t="str">
        <f>IF(OR('5.1 DT'!G94="",'5.1 DT'!G41=""),"",'5.1 DT'!G41)</f>
        <v/>
      </c>
      <c r="H223" s="114" t="str">
        <f>IF(OR('5.1 DT'!H94="",'5.1 DT'!H41=""),"",'5.1 DT'!H41)</f>
        <v/>
      </c>
      <c r="I223" s="114" t="str">
        <f>IF(OR('5.1 DT'!I94="",'5.1 DT'!I41=""),"",'5.1 DT'!I41)</f>
        <v/>
      </c>
      <c r="J223" s="114" t="str">
        <f>IF(OR('5.1 DT'!J94="",'5.1 DT'!J41=""),"",'5.1 DT'!J41)</f>
        <v/>
      </c>
    </row>
    <row r="224" spans="1:10" x14ac:dyDescent="0.35">
      <c r="A224" s="107"/>
      <c r="B224" s="116" t="s">
        <v>272</v>
      </c>
      <c r="C224" s="111" t="s">
        <v>1041</v>
      </c>
      <c r="D224" s="111"/>
      <c r="E224" s="111" t="s">
        <v>612</v>
      </c>
      <c r="F224" s="111" t="s">
        <v>613</v>
      </c>
      <c r="G224" s="119" t="str">
        <f>IF(COUNTBLANK(G225:G226),"",G225/G226*100)</f>
        <v/>
      </c>
      <c r="H224" s="119" t="str">
        <f t="shared" ref="H224:J224" si="68">IF(COUNTBLANK(H225:H226),"",H225/H226*100)</f>
        <v/>
      </c>
      <c r="I224" s="119" t="str">
        <f t="shared" si="68"/>
        <v/>
      </c>
      <c r="J224" s="119" t="str">
        <f t="shared" si="68"/>
        <v/>
      </c>
    </row>
    <row r="225" spans="1:10" x14ac:dyDescent="0.35">
      <c r="A225" s="107"/>
      <c r="B225" s="1" t="s">
        <v>273</v>
      </c>
      <c r="C225" s="89" t="s">
        <v>471</v>
      </c>
      <c r="D225" s="89"/>
      <c r="E225" s="89" t="s">
        <v>608</v>
      </c>
      <c r="F225" s="89" t="s">
        <v>609</v>
      </c>
      <c r="G225" s="114" t="str">
        <f>IF(OR('5.1 DT'!G95="",'5.1 DT'!G41=""),"",'5.1 DT'!G95)</f>
        <v/>
      </c>
      <c r="H225" s="114" t="str">
        <f>IF(OR('5.1 DT'!H95="",'5.1 DT'!H41=""),"",'5.1 DT'!H95)</f>
        <v/>
      </c>
      <c r="I225" s="114" t="str">
        <f>IF(OR('5.1 DT'!I95="",'5.1 DT'!I41=""),"",'5.1 DT'!I95)</f>
        <v/>
      </c>
      <c r="J225" s="114" t="str">
        <f>IF(OR('5.1 DT'!J95="",'5.1 DT'!J41=""),"",'5.1 DT'!J95)</f>
        <v/>
      </c>
    </row>
    <row r="226" spans="1:10" x14ac:dyDescent="0.35">
      <c r="A226" s="107"/>
      <c r="B226" s="115" t="s">
        <v>226</v>
      </c>
      <c r="C226" s="118" t="s">
        <v>430</v>
      </c>
      <c r="D226" s="118"/>
      <c r="E226" s="118" t="s">
        <v>608</v>
      </c>
      <c r="F226" s="118" t="s">
        <v>609</v>
      </c>
      <c r="G226" s="114" t="str">
        <f>IF(OR('5.1 DT'!G95="",'5.1 DT'!G41=""),"",'5.1 DT'!G41)</f>
        <v/>
      </c>
      <c r="H226" s="114" t="str">
        <f>IF(OR('5.1 DT'!H95="",'5.1 DT'!H41=""),"",'5.1 DT'!H41)</f>
        <v/>
      </c>
      <c r="I226" s="114" t="str">
        <f>IF(OR('5.1 DT'!I95="",'5.1 DT'!I41=""),"",'5.1 DT'!I41)</f>
        <v/>
      </c>
      <c r="J226" s="114" t="str">
        <f>IF(OR('5.1 DT'!J95="",'5.1 DT'!J41=""),"",'5.1 DT'!J41)</f>
        <v/>
      </c>
    </row>
    <row r="227" spans="1:10" x14ac:dyDescent="0.35">
      <c r="A227" s="107"/>
      <c r="B227" s="139"/>
      <c r="C227" s="140"/>
      <c r="D227" s="140"/>
      <c r="E227" s="140"/>
      <c r="F227" s="140"/>
      <c r="G227" s="140"/>
      <c r="H227" s="140"/>
    </row>
    <row r="228" spans="1:10" x14ac:dyDescent="0.35">
      <c r="A228" s="107"/>
      <c r="B228" s="141"/>
      <c r="C228" s="141"/>
      <c r="D228" s="141"/>
      <c r="E228" s="141"/>
      <c r="F228" s="141"/>
      <c r="G228" s="140"/>
      <c r="H228" s="140"/>
      <c r="I228" s="140"/>
      <c r="J228" s="140"/>
    </row>
    <row r="229" spans="1:10" x14ac:dyDescent="0.35">
      <c r="B229" s="141"/>
      <c r="C229" s="141"/>
      <c r="D229" s="141"/>
      <c r="E229" s="141"/>
      <c r="F229" s="141"/>
      <c r="G229" s="140"/>
      <c r="H229" s="140"/>
      <c r="I229" s="140"/>
      <c r="J229" s="140"/>
    </row>
  </sheetData>
  <phoneticPr fontId="20" type="noConversion"/>
  <conditionalFormatting sqref="G64:J64">
    <cfRule type="cellIs" dxfId="137" priority="483" stopIfTrue="1" operator="equal">
      <formula>"Error"</formula>
    </cfRule>
    <cfRule type="cellIs" dxfId="136" priority="484" stopIfTrue="1" operator="equal">
      <formula>"?"</formula>
    </cfRule>
  </conditionalFormatting>
  <conditionalFormatting sqref="G220:J220">
    <cfRule type="cellIs" dxfId="135" priority="333" stopIfTrue="1" operator="equal">
      <formula>"Error"</formula>
    </cfRule>
    <cfRule type="cellIs" dxfId="134" priority="334" stopIfTrue="1" operator="equal">
      <formula>"?"</formula>
    </cfRule>
  </conditionalFormatting>
  <conditionalFormatting sqref="G74:J74">
    <cfRule type="cellIs" dxfId="133" priority="329" stopIfTrue="1" operator="equal">
      <formula>"Error"</formula>
    </cfRule>
    <cfRule type="cellIs" dxfId="132" priority="330" stopIfTrue="1" operator="equal">
      <formula>"?"</formula>
    </cfRule>
  </conditionalFormatting>
  <conditionalFormatting sqref="G72:J72">
    <cfRule type="cellIs" dxfId="131" priority="311" stopIfTrue="1" operator="equal">
      <formula>"Error"</formula>
    </cfRule>
    <cfRule type="cellIs" dxfId="130" priority="312" stopIfTrue="1" operator="equal">
      <formula>"?"</formula>
    </cfRule>
  </conditionalFormatting>
  <conditionalFormatting sqref="G76:J76">
    <cfRule type="cellIs" dxfId="129" priority="305" stopIfTrue="1" operator="equal">
      <formula>"Error"</formula>
    </cfRule>
    <cfRule type="cellIs" dxfId="128" priority="306" stopIfTrue="1" operator="equal">
      <formula>"?"</formula>
    </cfRule>
  </conditionalFormatting>
  <conditionalFormatting sqref="G78:J78">
    <cfRule type="cellIs" dxfId="127" priority="303" stopIfTrue="1" operator="equal">
      <formula>"Error"</formula>
    </cfRule>
    <cfRule type="cellIs" dxfId="126" priority="304" stopIfTrue="1" operator="equal">
      <formula>"?"</formula>
    </cfRule>
  </conditionalFormatting>
  <conditionalFormatting sqref="G80:J80">
    <cfRule type="cellIs" dxfId="125" priority="301" stopIfTrue="1" operator="equal">
      <formula>"Error"</formula>
    </cfRule>
    <cfRule type="cellIs" dxfId="124" priority="302" stopIfTrue="1" operator="equal">
      <formula>"?"</formula>
    </cfRule>
  </conditionalFormatting>
  <conditionalFormatting sqref="G82:J82">
    <cfRule type="cellIs" dxfId="123" priority="299" stopIfTrue="1" operator="equal">
      <formula>"Error"</formula>
    </cfRule>
    <cfRule type="cellIs" dxfId="122" priority="300" stopIfTrue="1" operator="equal">
      <formula>"?"</formula>
    </cfRule>
  </conditionalFormatting>
  <conditionalFormatting sqref="G84:J84">
    <cfRule type="cellIs" dxfId="121" priority="297" stopIfTrue="1" operator="equal">
      <formula>"Error"</formula>
    </cfRule>
    <cfRule type="cellIs" dxfId="120" priority="298" stopIfTrue="1" operator="equal">
      <formula>"?"</formula>
    </cfRule>
  </conditionalFormatting>
  <conditionalFormatting sqref="G86:J86">
    <cfRule type="cellIs" dxfId="119" priority="295" stopIfTrue="1" operator="equal">
      <formula>"Error"</formula>
    </cfRule>
    <cfRule type="cellIs" dxfId="118" priority="296" stopIfTrue="1" operator="equal">
      <formula>"?"</formula>
    </cfRule>
  </conditionalFormatting>
  <conditionalFormatting sqref="G58:J58">
    <cfRule type="cellIs" dxfId="117" priority="275" stopIfTrue="1" operator="equal">
      <formula>"Error"</formula>
    </cfRule>
    <cfRule type="cellIs" dxfId="116" priority="276" stopIfTrue="1" operator="equal">
      <formula>"?"</formula>
    </cfRule>
  </conditionalFormatting>
  <conditionalFormatting sqref="G221:J221">
    <cfRule type="cellIs" dxfId="115" priority="245" stopIfTrue="1" operator="equal">
      <formula>"Error"</formula>
    </cfRule>
    <cfRule type="cellIs" dxfId="114" priority="246" stopIfTrue="1" operator="equal">
      <formula>"?"</formula>
    </cfRule>
  </conditionalFormatting>
  <conditionalFormatting sqref="G61:J61">
    <cfRule type="cellIs" dxfId="113" priority="267" stopIfTrue="1" operator="equal">
      <formula>"Error"</formula>
    </cfRule>
    <cfRule type="cellIs" dxfId="112" priority="268" stopIfTrue="1" operator="equal">
      <formula>"?"</formula>
    </cfRule>
  </conditionalFormatting>
  <conditionalFormatting sqref="G110:J110">
    <cfRule type="cellIs" dxfId="111" priority="251" stopIfTrue="1" operator="equal">
      <formula>"Error"</formula>
    </cfRule>
    <cfRule type="cellIs" dxfId="110" priority="252" stopIfTrue="1" operator="equal">
      <formula>"?"</formula>
    </cfRule>
  </conditionalFormatting>
  <conditionalFormatting sqref="G224:J224">
    <cfRule type="cellIs" dxfId="109" priority="247" stopIfTrue="1" operator="equal">
      <formula>"Error"</formula>
    </cfRule>
    <cfRule type="cellIs" dxfId="108" priority="248" stopIfTrue="1" operator="equal">
      <formula>"?"</formula>
    </cfRule>
  </conditionalFormatting>
  <conditionalFormatting sqref="G216:J216">
    <cfRule type="cellIs" dxfId="107" priority="243" stopIfTrue="1" operator="equal">
      <formula>"Error"</formula>
    </cfRule>
    <cfRule type="cellIs" dxfId="106" priority="244" stopIfTrue="1" operator="equal">
      <formula>"?"</formula>
    </cfRule>
  </conditionalFormatting>
  <conditionalFormatting sqref="G55:J55">
    <cfRule type="cellIs" dxfId="105" priority="235" stopIfTrue="1" operator="equal">
      <formula>"Error"</formula>
    </cfRule>
    <cfRule type="cellIs" dxfId="104" priority="236" stopIfTrue="1" operator="equal">
      <formula>"?"</formula>
    </cfRule>
  </conditionalFormatting>
  <conditionalFormatting sqref="G67:J67">
    <cfRule type="cellIs" dxfId="103" priority="233" stopIfTrue="1" operator="equal">
      <formula>"Error"</formula>
    </cfRule>
    <cfRule type="cellIs" dxfId="102" priority="234" stopIfTrue="1" operator="equal">
      <formula>"?"</formula>
    </cfRule>
  </conditionalFormatting>
  <conditionalFormatting sqref="G89:J89">
    <cfRule type="cellIs" dxfId="101" priority="231" stopIfTrue="1" operator="equal">
      <formula>"Error"</formula>
    </cfRule>
    <cfRule type="cellIs" dxfId="100" priority="232" stopIfTrue="1" operator="equal">
      <formula>"?"</formula>
    </cfRule>
  </conditionalFormatting>
  <conditionalFormatting sqref="G92:J92">
    <cfRule type="cellIs" dxfId="99" priority="229" stopIfTrue="1" operator="equal">
      <formula>"Error"</formula>
    </cfRule>
    <cfRule type="cellIs" dxfId="98" priority="230" stopIfTrue="1" operator="equal">
      <formula>"?"</formula>
    </cfRule>
  </conditionalFormatting>
  <conditionalFormatting sqref="G95:J95">
    <cfRule type="cellIs" dxfId="97" priority="227" stopIfTrue="1" operator="equal">
      <formula>"Error"</formula>
    </cfRule>
    <cfRule type="cellIs" dxfId="96" priority="228" stopIfTrue="1" operator="equal">
      <formula>"?"</formula>
    </cfRule>
  </conditionalFormatting>
  <conditionalFormatting sqref="G98:J98">
    <cfRule type="cellIs" dxfId="95" priority="225" stopIfTrue="1" operator="equal">
      <formula>"Error"</formula>
    </cfRule>
    <cfRule type="cellIs" dxfId="94" priority="226" stopIfTrue="1" operator="equal">
      <formula>"?"</formula>
    </cfRule>
  </conditionalFormatting>
  <conditionalFormatting sqref="G107:J107">
    <cfRule type="cellIs" dxfId="93" priority="223" stopIfTrue="1" operator="equal">
      <formula>"Error"</formula>
    </cfRule>
    <cfRule type="cellIs" dxfId="92" priority="224" stopIfTrue="1" operator="equal">
      <formula>"?"</formula>
    </cfRule>
  </conditionalFormatting>
  <conditionalFormatting sqref="G113:J113">
    <cfRule type="cellIs" dxfId="91" priority="221" stopIfTrue="1" operator="equal">
      <formula>"Error"</formula>
    </cfRule>
    <cfRule type="cellIs" dxfId="90" priority="222" stopIfTrue="1" operator="equal">
      <formula>"?"</formula>
    </cfRule>
  </conditionalFormatting>
  <conditionalFormatting sqref="G213:J213">
    <cfRule type="cellIs" dxfId="89" priority="219" stopIfTrue="1" operator="equal">
      <formula>"Error"</formula>
    </cfRule>
    <cfRule type="cellIs" dxfId="88" priority="220" stopIfTrue="1" operator="equal">
      <formula>"?"</formula>
    </cfRule>
  </conditionalFormatting>
  <conditionalFormatting sqref="G210:J210">
    <cfRule type="cellIs" dxfId="87" priority="217" stopIfTrue="1" operator="equal">
      <formula>"Error"</formula>
    </cfRule>
    <cfRule type="cellIs" dxfId="86" priority="218" stopIfTrue="1" operator="equal">
      <formula>"?"</formula>
    </cfRule>
  </conditionalFormatting>
  <conditionalFormatting sqref="G188:J188">
    <cfRule type="cellIs" dxfId="85" priority="211" stopIfTrue="1" operator="equal">
      <formula>"Error"</formula>
    </cfRule>
    <cfRule type="cellIs" dxfId="84" priority="212" stopIfTrue="1" operator="equal">
      <formula>"?"</formula>
    </cfRule>
  </conditionalFormatting>
  <conditionalFormatting sqref="G191:J191">
    <cfRule type="cellIs" dxfId="83" priority="209" stopIfTrue="1" operator="equal">
      <formula>"Error"</formula>
    </cfRule>
    <cfRule type="cellIs" dxfId="82" priority="210" stopIfTrue="1" operator="equal">
      <formula>"?"</formula>
    </cfRule>
  </conditionalFormatting>
  <conditionalFormatting sqref="G194:J194">
    <cfRule type="cellIs" dxfId="81" priority="207" stopIfTrue="1" operator="equal">
      <formula>"Error"</formula>
    </cfRule>
    <cfRule type="cellIs" dxfId="80" priority="208" stopIfTrue="1" operator="equal">
      <formula>"?"</formula>
    </cfRule>
  </conditionalFormatting>
  <conditionalFormatting sqref="G197:J197">
    <cfRule type="cellIs" dxfId="79" priority="205" stopIfTrue="1" operator="equal">
      <formula>"Error"</formula>
    </cfRule>
    <cfRule type="cellIs" dxfId="78" priority="206" stopIfTrue="1" operator="equal">
      <formula>"?"</formula>
    </cfRule>
  </conditionalFormatting>
  <conditionalFormatting sqref="G200:J200">
    <cfRule type="cellIs" dxfId="77" priority="203" stopIfTrue="1" operator="equal">
      <formula>"Error"</formula>
    </cfRule>
    <cfRule type="cellIs" dxfId="76" priority="204" stopIfTrue="1" operator="equal">
      <formula>"?"</formula>
    </cfRule>
  </conditionalFormatting>
  <conditionalFormatting sqref="G203:J203">
    <cfRule type="cellIs" dxfId="75" priority="201" stopIfTrue="1" operator="equal">
      <formula>"Error"</formula>
    </cfRule>
    <cfRule type="cellIs" dxfId="74" priority="202" stopIfTrue="1" operator="equal">
      <formula>"?"</formula>
    </cfRule>
  </conditionalFormatting>
  <conditionalFormatting sqref="G181:J181">
    <cfRule type="cellIs" dxfId="73" priority="199" stopIfTrue="1" operator="equal">
      <formula>"Error"</formula>
    </cfRule>
    <cfRule type="cellIs" dxfId="72" priority="200" stopIfTrue="1" operator="equal">
      <formula>"?"</formula>
    </cfRule>
  </conditionalFormatting>
  <conditionalFormatting sqref="G184:J184">
    <cfRule type="cellIs" dxfId="71" priority="197" stopIfTrue="1" operator="equal">
      <formula>"Error"</formula>
    </cfRule>
    <cfRule type="cellIs" dxfId="70" priority="198" stopIfTrue="1" operator="equal">
      <formula>"?"</formula>
    </cfRule>
  </conditionalFormatting>
  <conditionalFormatting sqref="G156:J156">
    <cfRule type="cellIs" dxfId="69" priority="195" stopIfTrue="1" operator="equal">
      <formula>"Error"</formula>
    </cfRule>
    <cfRule type="cellIs" dxfId="68" priority="196" stopIfTrue="1" operator="equal">
      <formula>"?"</formula>
    </cfRule>
  </conditionalFormatting>
  <conditionalFormatting sqref="G159:J159">
    <cfRule type="cellIs" dxfId="67" priority="193" stopIfTrue="1" operator="equal">
      <formula>"Error"</formula>
    </cfRule>
    <cfRule type="cellIs" dxfId="66" priority="194" stopIfTrue="1" operator="equal">
      <formula>"?"</formula>
    </cfRule>
  </conditionalFormatting>
  <conditionalFormatting sqref="G165:J165">
    <cfRule type="cellIs" dxfId="65" priority="191" stopIfTrue="1" operator="equal">
      <formula>"Error"</formula>
    </cfRule>
    <cfRule type="cellIs" dxfId="64" priority="192" stopIfTrue="1" operator="equal">
      <formula>"?"</formula>
    </cfRule>
  </conditionalFormatting>
  <conditionalFormatting sqref="G168:J168">
    <cfRule type="cellIs" dxfId="63" priority="189" stopIfTrue="1" operator="equal">
      <formula>"Error"</formula>
    </cfRule>
    <cfRule type="cellIs" dxfId="62" priority="190" stopIfTrue="1" operator="equal">
      <formula>"?"</formula>
    </cfRule>
  </conditionalFormatting>
  <conditionalFormatting sqref="G171:J171">
    <cfRule type="cellIs" dxfId="61" priority="187" stopIfTrue="1" operator="equal">
      <formula>"Error"</formula>
    </cfRule>
    <cfRule type="cellIs" dxfId="60" priority="188" stopIfTrue="1" operator="equal">
      <formula>"?"</formula>
    </cfRule>
  </conditionalFormatting>
  <conditionalFormatting sqref="G174:J174">
    <cfRule type="cellIs" dxfId="59" priority="185" stopIfTrue="1" operator="equal">
      <formula>"Error"</formula>
    </cfRule>
    <cfRule type="cellIs" dxfId="58" priority="186" stopIfTrue="1" operator="equal">
      <formula>"?"</formula>
    </cfRule>
  </conditionalFormatting>
  <conditionalFormatting sqref="G177:J177">
    <cfRule type="cellIs" dxfId="57" priority="183" stopIfTrue="1" operator="equal">
      <formula>"Error"</formula>
    </cfRule>
    <cfRule type="cellIs" dxfId="56" priority="184" stopIfTrue="1" operator="equal">
      <formula>"?"</formula>
    </cfRule>
  </conditionalFormatting>
  <conditionalFormatting sqref="G162:J162">
    <cfRule type="cellIs" dxfId="55" priority="181" stopIfTrue="1" operator="equal">
      <formula>"Error"</formula>
    </cfRule>
    <cfRule type="cellIs" dxfId="54" priority="182" stopIfTrue="1" operator="equal">
      <formula>"?"</formula>
    </cfRule>
  </conditionalFormatting>
  <conditionalFormatting sqref="G145:J145">
    <cfRule type="cellIs" dxfId="53" priority="157" stopIfTrue="1" operator="equal">
      <formula>"Error"</formula>
    </cfRule>
    <cfRule type="cellIs" dxfId="52" priority="158" stopIfTrue="1" operator="equal">
      <formula>"?"</formula>
    </cfRule>
  </conditionalFormatting>
  <conditionalFormatting sqref="G206:J206">
    <cfRule type="cellIs" dxfId="51" priority="177" stopIfTrue="1" operator="equal">
      <formula>"Error"</formula>
    </cfRule>
    <cfRule type="cellIs" dxfId="50" priority="178" stopIfTrue="1" operator="equal">
      <formula>"?"</formula>
    </cfRule>
  </conditionalFormatting>
  <conditionalFormatting sqref="G120:J120">
    <cfRule type="cellIs" dxfId="49" priority="175" stopIfTrue="1" operator="equal">
      <formula>"Error"</formula>
    </cfRule>
    <cfRule type="cellIs" dxfId="48" priority="176" stopIfTrue="1" operator="equal">
      <formula>"?"</formula>
    </cfRule>
  </conditionalFormatting>
  <conditionalFormatting sqref="G130:J130">
    <cfRule type="cellIs" dxfId="47" priority="173" stopIfTrue="1" operator="equal">
      <formula>"Error"</formula>
    </cfRule>
    <cfRule type="cellIs" dxfId="46" priority="174" stopIfTrue="1" operator="equal">
      <formula>"?"</formula>
    </cfRule>
  </conditionalFormatting>
  <conditionalFormatting sqref="G122:J122">
    <cfRule type="cellIs" dxfId="45" priority="165" stopIfTrue="1" operator="equal">
      <formula>"Error"</formula>
    </cfRule>
    <cfRule type="cellIs" dxfId="44" priority="166" stopIfTrue="1" operator="equal">
      <formula>"?"</formula>
    </cfRule>
  </conditionalFormatting>
  <conditionalFormatting sqref="G151:J153">
    <cfRule type="cellIs" dxfId="43" priority="155" stopIfTrue="1" operator="equal">
      <formula>"Error"</formula>
    </cfRule>
    <cfRule type="cellIs" dxfId="42" priority="156" stopIfTrue="1" operator="equal">
      <formula>"?"</formula>
    </cfRule>
  </conditionalFormatting>
  <conditionalFormatting sqref="G126:J126">
    <cfRule type="cellIs" dxfId="41" priority="161" stopIfTrue="1" operator="equal">
      <formula>"Error"</formula>
    </cfRule>
    <cfRule type="cellIs" dxfId="40" priority="162" stopIfTrue="1" operator="equal">
      <formula>"?"</formula>
    </cfRule>
  </conditionalFormatting>
  <conditionalFormatting sqref="G146:J149 G141:J144">
    <cfRule type="cellIs" dxfId="39" priority="159" stopIfTrue="1" operator="equal">
      <formula>"Error"</formula>
    </cfRule>
    <cfRule type="cellIs" dxfId="38" priority="160" stopIfTrue="1" operator="equal">
      <formula>"?"</formula>
    </cfRule>
  </conditionalFormatting>
  <conditionalFormatting sqref="G124:J124">
    <cfRule type="cellIs" dxfId="37" priority="151" stopIfTrue="1" operator="equal">
      <formula>"Error"</formula>
    </cfRule>
    <cfRule type="cellIs" dxfId="36" priority="152" stopIfTrue="1" operator="equal">
      <formula>"?"</formula>
    </cfRule>
  </conditionalFormatting>
  <conditionalFormatting sqref="G132:J132">
    <cfRule type="cellIs" dxfId="35" priority="149" stopIfTrue="1" operator="equal">
      <formula>"Error"</formula>
    </cfRule>
    <cfRule type="cellIs" dxfId="34" priority="150" stopIfTrue="1" operator="equal">
      <formula>"?"</formula>
    </cfRule>
  </conditionalFormatting>
  <conditionalFormatting sqref="G134:J134">
    <cfRule type="cellIs" dxfId="33" priority="147" stopIfTrue="1" operator="equal">
      <formula>"Error"</formula>
    </cfRule>
    <cfRule type="cellIs" dxfId="32" priority="148" stopIfTrue="1" operator="equal">
      <formula>"?"</formula>
    </cfRule>
  </conditionalFormatting>
  <conditionalFormatting sqref="G136:J136">
    <cfRule type="cellIs" dxfId="31" priority="145" stopIfTrue="1" operator="equal">
      <formula>"Error"</formula>
    </cfRule>
    <cfRule type="cellIs" dxfId="30" priority="146" stopIfTrue="1" operator="equal">
      <formula>"?"</formula>
    </cfRule>
  </conditionalFormatting>
  <conditionalFormatting sqref="G101:J101">
    <cfRule type="cellIs" dxfId="29" priority="9" stopIfTrue="1" operator="equal">
      <formula>"Error"</formula>
    </cfRule>
    <cfRule type="cellIs" dxfId="28" priority="10" stopIfTrue="1" operator="equal">
      <formula>"?"</formula>
    </cfRule>
  </conditionalFormatting>
  <conditionalFormatting sqref="G104:J104">
    <cfRule type="cellIs" dxfId="27" priority="5" stopIfTrue="1" operator="equal">
      <formula>"Error"</formula>
    </cfRule>
    <cfRule type="cellIs" dxfId="26" priority="6" stopIfTrue="1" operator="equal">
      <formula>"?"</formula>
    </cfRule>
  </conditionalFormatting>
  <conditionalFormatting sqref="G116:J116">
    <cfRule type="cellIs" dxfId="25" priority="1" stopIfTrue="1" operator="equal">
      <formula>"Error"</formula>
    </cfRule>
    <cfRule type="cellIs" dxfId="24" priority="2" stopIfTrue="1" operator="equal">
      <formula>"?"</formula>
    </cfRule>
  </conditionalFormatting>
  <dataValidations count="2">
    <dataValidation type="list" showInputMessage="1" showErrorMessage="1" sqref="G10:J10" xr:uid="{A6A32564-5487-473D-AF1D-D6A77514FBB6}">
      <formula1>FrequencyList</formula1>
    </dataValidation>
    <dataValidation type="list" showInputMessage="1" showErrorMessage="1" sqref="G9:J9" xr:uid="{7E94DC0B-422E-41DE-9E54-263163D186E2}">
      <formula1>PeriodList</formula1>
    </dataValidation>
  </dataValidations>
  <pageMargins left="0.7" right="0.7" top="0.75" bottom="0.75" header="0.3" footer="0.3"/>
  <pageSetup paperSize="8" scale="73" fitToHeight="0" orientation="portrait" r:id="rId1"/>
  <rowBreaks count="2" manualBreakCount="2">
    <brk id="69" max="7" man="1"/>
    <brk id="149" max="7" man="1"/>
  </rowBreaks>
  <ignoredErrors>
    <ignoredError sqref="G12:J12 G9:J11" numberStoredAsText="1"/>
    <ignoredError sqref="G210 G181:G186 G156:G179 G220:G226 G64 G73 G75 G85 G83 G81 G79 G77 G151:G154 G141:G149 G120 G130 G13:G62 G67:G69 G87:G100 G108:G115 H13:J89 G188 H219:J219 G211:J218 H209:J210 G189:J208 H139:J188 K131 H129:J130 G121:J128 G131:J138 H118:J120 G101:J107 H221:J226 H92:J100 H108:J115 G116:J116" unlockedFormula="1"/>
    <ignoredError sqref="G76 G72 G63 G118:G119 G227:J227 G219 G209 G187 G180 G70 G139:G140 G65:G66 G74 G84 G86 G82 G80 G78 G155 G129 G150" evalError="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7564ACA6-6E0E-4D8D-9318-346A2E745FFD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12" id="{0D372A7F-0D67-4A05-A46B-D1D680E989DF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G11:J11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1933-3ACF-4DE6-84C4-7E18F8801CCC}">
  <sheetPr codeName="Sheet11">
    <pageSetUpPr fitToPage="1"/>
  </sheetPr>
  <dimension ref="B1:J56"/>
  <sheetViews>
    <sheetView view="pageBreakPreview" zoomScale="57" zoomScaleNormal="80" zoomScaleSheetLayoutView="57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2" style="40" customWidth="1"/>
    <col min="2" max="2" width="81.81640625" style="40" customWidth="1"/>
    <col min="3" max="4" width="26.7265625" style="40" hidden="1" customWidth="1"/>
    <col min="5" max="5" width="20.54296875" style="40" hidden="1" customWidth="1"/>
    <col min="6" max="6" width="10.453125" style="40" hidden="1" customWidth="1"/>
    <col min="7" max="8" width="12.81640625" style="40" bestFit="1" customWidth="1"/>
    <col min="9" max="10" width="13.1796875" style="40" customWidth="1"/>
    <col min="11" max="16384" width="9.1796875" style="40"/>
  </cols>
  <sheetData>
    <row r="1" spans="2:10" ht="13.5" thickBot="1" x14ac:dyDescent="0.4">
      <c r="C1" s="45"/>
      <c r="D1" s="45"/>
      <c r="E1" s="45"/>
      <c r="F1" s="45"/>
    </row>
    <row r="2" spans="2:10" x14ac:dyDescent="0.35">
      <c r="B2" s="143" t="s">
        <v>126</v>
      </c>
      <c r="C2" s="45"/>
      <c r="D2" s="45"/>
      <c r="E2" s="45"/>
      <c r="F2" s="45"/>
    </row>
    <row r="3" spans="2:10" s="45" customFormat="1" x14ac:dyDescent="0.35">
      <c r="B3" s="145" t="s">
        <v>76</v>
      </c>
    </row>
    <row r="4" spans="2:10" s="45" customFormat="1" x14ac:dyDescent="0.35">
      <c r="B4" s="145" t="s">
        <v>77</v>
      </c>
    </row>
    <row r="5" spans="2:10" s="45" customFormat="1" x14ac:dyDescent="0.35">
      <c r="B5" s="145" t="s">
        <v>78</v>
      </c>
    </row>
    <row r="6" spans="2:10" s="45" customFormat="1" ht="13.5" thickBot="1" x14ac:dyDescent="0.4">
      <c r="B6" s="146" t="s">
        <v>79</v>
      </c>
    </row>
    <row r="7" spans="2:10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0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0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0" x14ac:dyDescent="0.35">
      <c r="B10" s="147" t="s">
        <v>210</v>
      </c>
      <c r="C10" s="167"/>
      <c r="D10" s="50"/>
      <c r="E10" s="50"/>
      <c r="F10" s="50"/>
      <c r="G10" s="5"/>
      <c r="H10" s="5"/>
      <c r="I10" s="5"/>
      <c r="J10" s="5"/>
    </row>
    <row r="11" spans="2:10" x14ac:dyDescent="0.35">
      <c r="B11" s="69" t="s">
        <v>60</v>
      </c>
      <c r="C11" s="69"/>
      <c r="D11" s="69"/>
      <c r="E11" s="69"/>
      <c r="F11" s="69"/>
      <c r="G11" s="60"/>
      <c r="H11" s="60"/>
      <c r="I11" s="60"/>
      <c r="J11" s="60"/>
    </row>
    <row r="12" spans="2:10" x14ac:dyDescent="0.35">
      <c r="B12" s="69" t="s">
        <v>61</v>
      </c>
      <c r="C12" s="69" t="s">
        <v>512</v>
      </c>
      <c r="D12" s="69"/>
      <c r="E12" s="69" t="s">
        <v>608</v>
      </c>
      <c r="F12" s="69" t="s">
        <v>609</v>
      </c>
      <c r="G12" s="209" t="str">
        <f>IF(ISNUMBER(#REF!),#REF!,"")</f>
        <v/>
      </c>
      <c r="H12" s="209" t="str">
        <f>IF(ISNUMBER(#REF!),#REF!,"")</f>
        <v/>
      </c>
      <c r="I12" s="209" t="str">
        <f>IF(ISNUMBER(#REF!),#REF!,"")</f>
        <v/>
      </c>
      <c r="J12" s="209" t="str">
        <f>IF(ISNUMBER(#REF!),#REF!,"")</f>
        <v/>
      </c>
    </row>
    <row r="13" spans="2:10" x14ac:dyDescent="0.35">
      <c r="B13" s="69" t="s">
        <v>62</v>
      </c>
      <c r="C13" s="69" t="s">
        <v>513</v>
      </c>
      <c r="D13" s="69"/>
      <c r="E13" s="69" t="s">
        <v>608</v>
      </c>
      <c r="F13" s="69" t="s">
        <v>609</v>
      </c>
      <c r="G13" s="209" t="str">
        <f>IF(ISNUMBER(#REF!),#REF!,"")</f>
        <v/>
      </c>
      <c r="H13" s="209" t="str">
        <f>IF(ISNUMBER(#REF!),#REF!,"")</f>
        <v/>
      </c>
      <c r="I13" s="209" t="str">
        <f>IF(ISNUMBER(#REF!),#REF!,"")</f>
        <v/>
      </c>
      <c r="J13" s="209" t="str">
        <f>IF(ISNUMBER(#REF!),#REF!,"")</f>
        <v/>
      </c>
    </row>
    <row r="14" spans="2:10" x14ac:dyDescent="0.35">
      <c r="B14" s="69" t="s">
        <v>63</v>
      </c>
      <c r="C14" s="69" t="s">
        <v>514</v>
      </c>
      <c r="D14" s="69"/>
      <c r="E14" s="69" t="s">
        <v>608</v>
      </c>
      <c r="F14" s="69" t="s">
        <v>609</v>
      </c>
      <c r="G14" s="209" t="str">
        <f>IF(ISNUMBER(#REF!),#REF!,"")</f>
        <v/>
      </c>
      <c r="H14" s="209" t="str">
        <f>IF(ISNUMBER(#REF!),#REF!,"")</f>
        <v/>
      </c>
      <c r="I14" s="209" t="str">
        <f>IF(ISNUMBER(#REF!),#REF!,"")</f>
        <v/>
      </c>
      <c r="J14" s="209" t="str">
        <f>IF(ISNUMBER(#REF!),#REF!,"")</f>
        <v/>
      </c>
    </row>
    <row r="15" spans="2:10" x14ac:dyDescent="0.35">
      <c r="B15" s="69" t="s">
        <v>64</v>
      </c>
      <c r="C15" s="69" t="s">
        <v>515</v>
      </c>
      <c r="D15" s="69"/>
      <c r="E15" s="69" t="s">
        <v>608</v>
      </c>
      <c r="F15" s="69" t="s">
        <v>609</v>
      </c>
      <c r="G15" s="209" t="str">
        <f>IF(ISNUMBER(#REF!),#REF!,"")</f>
        <v/>
      </c>
      <c r="H15" s="209" t="str">
        <f>IF(ISNUMBER(#REF!),#REF!,"")</f>
        <v/>
      </c>
      <c r="I15" s="209" t="str">
        <f>IF(ISNUMBER(#REF!),#REF!,"")</f>
        <v/>
      </c>
      <c r="J15" s="209" t="str">
        <f>IF(ISNUMBER(#REF!),#REF!,"")</f>
        <v/>
      </c>
    </row>
    <row r="16" spans="2:10" x14ac:dyDescent="0.35">
      <c r="B16" s="69" t="s">
        <v>596</v>
      </c>
      <c r="C16" s="69" t="s">
        <v>516</v>
      </c>
      <c r="D16" s="69"/>
      <c r="E16" s="69" t="s">
        <v>608</v>
      </c>
      <c r="F16" s="69" t="s">
        <v>609</v>
      </c>
      <c r="G16" s="209" t="str">
        <f>IF(ISNUMBER(#REF!),#REF!,"")</f>
        <v/>
      </c>
      <c r="H16" s="209" t="str">
        <f>IF(ISNUMBER(#REF!),#REF!,"")</f>
        <v/>
      </c>
      <c r="I16" s="209" t="str">
        <f>IF(ISNUMBER(#REF!),#REF!,"")</f>
        <v/>
      </c>
      <c r="J16" s="209" t="str">
        <f>IF(ISNUMBER(#REF!),#REF!,"")</f>
        <v/>
      </c>
    </row>
    <row r="17" spans="2:10" x14ac:dyDescent="0.35">
      <c r="B17" s="69" t="s">
        <v>597</v>
      </c>
      <c r="C17" s="69" t="s">
        <v>517</v>
      </c>
      <c r="D17" s="69"/>
      <c r="E17" s="69" t="s">
        <v>608</v>
      </c>
      <c r="F17" s="69" t="s">
        <v>609</v>
      </c>
      <c r="G17" s="68" t="str">
        <f>IF(OR(ISNUMBER(G12),ISNUMBER(G13),ISNUMBER(G14),ISNUMBER(G15),ISNUMBER(G16)),SUM(G12,G13,G14,G15)-SUM(G16),IF(AND(NOT(ISNUMBER(G12)),NOT(ISNUMBER(G13)),NOT(ISNUMBER(G14)),NOT(ISNUMBER(G15)),NOT(ISNUMBER(G16)),ISNUMBER(#REF!)),#REF!,IF(AND(NOT(ISNUMBER(G12)),NOT(ISNUMBER(G13)),NOT(ISNUMBER(G14)),NOT(ISNUMBER(G15)),NOT(ISNUMBER(G16)),NOT(ISNUMBER(#REF!)),ISNUMBER(#REF!)),#REF!,"")))</f>
        <v/>
      </c>
      <c r="H17" s="68" t="str">
        <f>IF(OR(ISNUMBER(H12),ISNUMBER(H13),ISNUMBER(H14),ISNUMBER(H15),ISNUMBER(H16)),SUM(H12,H13,H14,H15)-SUM(H16),IF(AND(NOT(ISNUMBER(H12)),NOT(ISNUMBER(H13)),NOT(ISNUMBER(H14)),NOT(ISNUMBER(H15)),NOT(ISNUMBER(H16)),ISNUMBER(#REF!)),#REF!,IF(AND(NOT(ISNUMBER(H12)),NOT(ISNUMBER(H13)),NOT(ISNUMBER(H14)),NOT(ISNUMBER(H15)),NOT(ISNUMBER(H16)),NOT(ISNUMBER(#REF!)),ISNUMBER(#REF!)),#REF!,"")))</f>
        <v/>
      </c>
      <c r="I17" s="68" t="str">
        <f>IF(OR(ISNUMBER(I12),ISNUMBER(I13),ISNUMBER(I14),ISNUMBER(I15),ISNUMBER(I16)),SUM(I12,I13,I14,I15)-SUM(I16),IF(AND(NOT(ISNUMBER(I12)),NOT(ISNUMBER(I13)),NOT(ISNUMBER(I14)),NOT(ISNUMBER(I15)),NOT(ISNUMBER(I16)),ISNUMBER(#REF!)),#REF!,IF(AND(NOT(ISNUMBER(I12)),NOT(ISNUMBER(I13)),NOT(ISNUMBER(I14)),NOT(ISNUMBER(I15)),NOT(ISNUMBER(I16)),NOT(ISNUMBER(#REF!)),ISNUMBER(#REF!)),#REF!,"")))</f>
        <v/>
      </c>
      <c r="J17" s="68" t="str">
        <f>IF(OR(ISNUMBER(J12),ISNUMBER(J13),ISNUMBER(J14),ISNUMBER(J15),ISNUMBER(J16)),SUM(J12,J13,J14,J15)-SUM(J16),IF(AND(NOT(ISNUMBER(J12)),NOT(ISNUMBER(J13)),NOT(ISNUMBER(J14)),NOT(ISNUMBER(J15)),NOT(ISNUMBER(J16)),ISNUMBER(#REF!)),#REF!,IF(AND(NOT(ISNUMBER(J12)),NOT(ISNUMBER(J13)),NOT(ISNUMBER(J14)),NOT(ISNUMBER(J15)),NOT(ISNUMBER(J16)),NOT(ISNUMBER(#REF!)),ISNUMBER(#REF!)),#REF!,"")))</f>
        <v/>
      </c>
    </row>
    <row r="18" spans="2:10" x14ac:dyDescent="0.35">
      <c r="B18" s="69"/>
      <c r="C18" s="69"/>
      <c r="D18" s="69"/>
      <c r="E18" s="69"/>
      <c r="F18" s="69"/>
      <c r="G18" s="209"/>
      <c r="H18" s="209"/>
      <c r="I18" s="209"/>
      <c r="J18" s="209"/>
    </row>
    <row r="19" spans="2:10" x14ac:dyDescent="0.35">
      <c r="B19" s="147" t="s">
        <v>209</v>
      </c>
      <c r="C19" s="147"/>
      <c r="D19" s="147"/>
      <c r="E19" s="147"/>
      <c r="F19" s="147"/>
      <c r="G19" s="210"/>
      <c r="H19" s="210"/>
      <c r="I19" s="210"/>
      <c r="J19" s="210"/>
    </row>
    <row r="20" spans="2:10" x14ac:dyDescent="0.35">
      <c r="B20" s="69" t="s">
        <v>544</v>
      </c>
      <c r="C20" s="69" t="s">
        <v>518</v>
      </c>
      <c r="D20" s="69"/>
      <c r="E20" s="69" t="s">
        <v>608</v>
      </c>
      <c r="F20" s="69" t="s">
        <v>609</v>
      </c>
      <c r="G20" s="197" t="str">
        <f>IF(OR(ISNUMBER(G21),ISNUMBER(G25)),SUM(G21,G25),IF(AND(NOT(ISNUMBER(G21)),NOT(ISNUMBER(G25)),ISNUMBER(#REF!)),#REF!,""))</f>
        <v/>
      </c>
      <c r="H20" s="197" t="str">
        <f>IF(OR(ISNUMBER(H21),ISNUMBER(H25)),SUM(H21,H25),IF(AND(NOT(ISNUMBER(H21)),NOT(ISNUMBER(H25)),ISNUMBER(#REF!)),#REF!,""))</f>
        <v/>
      </c>
      <c r="I20" s="197" t="str">
        <f>IF(OR(ISNUMBER(I21),ISNUMBER(I25)),SUM(I21,I25),IF(AND(NOT(ISNUMBER(I21)),NOT(ISNUMBER(I25)),ISNUMBER(#REF!)),#REF!,""))</f>
        <v/>
      </c>
      <c r="J20" s="197" t="str">
        <f>IF(OR(ISNUMBER(J21),ISNUMBER(J25)),SUM(J21,J25),IF(AND(NOT(ISNUMBER(J21)),NOT(ISNUMBER(J25)),ISNUMBER(#REF!)),#REF!,""))</f>
        <v/>
      </c>
    </row>
    <row r="21" spans="2:10" x14ac:dyDescent="0.35">
      <c r="B21" s="69" t="s">
        <v>598</v>
      </c>
      <c r="C21" s="69" t="s">
        <v>519</v>
      </c>
      <c r="D21" s="69"/>
      <c r="E21" s="69" t="s">
        <v>608</v>
      </c>
      <c r="F21" s="69" t="s">
        <v>609</v>
      </c>
      <c r="G21" s="197" t="str">
        <f>IF(OR(ISNUMBER(G22),ISNUMBER(G24)),SUM(G22:G24),IF(AND(NOT(ISNUMBER(G22)),NOT(ISNUMBER(G24)),ISNUMBER(#REF!)),#REF!,""))</f>
        <v/>
      </c>
      <c r="H21" s="197" t="str">
        <f>IF(OR(ISNUMBER(H22),ISNUMBER(H24)),SUM(H22:H24),IF(AND(NOT(ISNUMBER(H22)),NOT(ISNUMBER(H24)),ISNUMBER(#REF!)),#REF!,""))</f>
        <v/>
      </c>
      <c r="I21" s="197" t="str">
        <f>IF(OR(ISNUMBER(I22),ISNUMBER(I24)),SUM(I22:I24),IF(AND(NOT(ISNUMBER(I22)),NOT(ISNUMBER(I24)),ISNUMBER(#REF!)),#REF!,""))</f>
        <v/>
      </c>
      <c r="J21" s="197" t="str">
        <f>IF(OR(ISNUMBER(J22),ISNUMBER(J24)),SUM(J22:J24),IF(AND(NOT(ISNUMBER(J22)),NOT(ISNUMBER(J24)),ISNUMBER(#REF!)),#REF!,""))</f>
        <v/>
      </c>
    </row>
    <row r="22" spans="2:10" x14ac:dyDescent="0.35">
      <c r="B22" s="55" t="s">
        <v>184</v>
      </c>
      <c r="C22" s="69" t="s">
        <v>520</v>
      </c>
      <c r="D22" s="69"/>
      <c r="E22" s="69" t="s">
        <v>608</v>
      </c>
      <c r="F22" s="69" t="s">
        <v>609</v>
      </c>
      <c r="G22" s="209" t="str">
        <f>IF(ISNUMBER(#REF!),#REF!,"")</f>
        <v/>
      </c>
      <c r="H22" s="209" t="str">
        <f>IF(ISNUMBER(#REF!),#REF!,"")</f>
        <v/>
      </c>
      <c r="I22" s="209" t="str">
        <f>IF(ISNUMBER(#REF!),#REF!,"")</f>
        <v/>
      </c>
      <c r="J22" s="209" t="str">
        <f>IF(ISNUMBER(#REF!),#REF!,"")</f>
        <v/>
      </c>
    </row>
    <row r="23" spans="2:10" x14ac:dyDescent="0.35">
      <c r="B23" s="55" t="s">
        <v>185</v>
      </c>
      <c r="C23" s="69" t="s">
        <v>955</v>
      </c>
      <c r="D23" s="69"/>
      <c r="E23" s="69" t="s">
        <v>608</v>
      </c>
      <c r="F23" s="69" t="s">
        <v>609</v>
      </c>
      <c r="G23" s="209"/>
      <c r="H23" s="209"/>
      <c r="I23" s="209"/>
      <c r="J23" s="209"/>
    </row>
    <row r="24" spans="2:10" x14ac:dyDescent="0.35">
      <c r="B24" s="55" t="s">
        <v>186</v>
      </c>
      <c r="C24" s="69" t="s">
        <v>521</v>
      </c>
      <c r="D24" s="69"/>
      <c r="E24" s="69" t="s">
        <v>608</v>
      </c>
      <c r="F24" s="69" t="s">
        <v>609</v>
      </c>
      <c r="G24" s="209" t="str">
        <f>IF(ISNUMBER(#REF!),#REF!,"")</f>
        <v/>
      </c>
      <c r="H24" s="209" t="str">
        <f>IF(ISNUMBER(#REF!),#REF!,"")</f>
        <v/>
      </c>
      <c r="I24" s="209" t="str">
        <f>IF(ISNUMBER(#REF!),#REF!,"")</f>
        <v/>
      </c>
      <c r="J24" s="209" t="str">
        <f>IF(ISNUMBER(#REF!),#REF!,"")</f>
        <v/>
      </c>
    </row>
    <row r="25" spans="2:10" x14ac:dyDescent="0.35">
      <c r="B25" s="69" t="s">
        <v>599</v>
      </c>
      <c r="C25" s="69" t="s">
        <v>522</v>
      </c>
      <c r="D25" s="69"/>
      <c r="E25" s="69" t="s">
        <v>608</v>
      </c>
      <c r="F25" s="69" t="s">
        <v>609</v>
      </c>
      <c r="G25" s="197" t="str">
        <f>IF(OR(ISNUMBER(G26),ISNUMBER(G27),ISNUMBER(G28),ISNUMBER(G29),ISNUMBER(G30),ISNUMBER(G31)),SUM(G26,G27,G28,G29,G30,G31),IF(AND(NOT(ISNUMBER(G26)),NOT(ISNUMBER(G27)),NOT(ISNUMBER(G28)),NOT(ISNUMBER(G29)),NOT(ISNUMBER(G30)),NOT(ISNUMBER(G31)),ISNUMBER(#REF!)),#REF!,""))</f>
        <v/>
      </c>
      <c r="H25" s="197" t="str">
        <f>IF(OR(ISNUMBER(H26),ISNUMBER(H27),ISNUMBER(H28),ISNUMBER(H29),ISNUMBER(H30),ISNUMBER(H31)),SUM(H26,H27,H28,H29,H30,H31),IF(AND(NOT(ISNUMBER(H26)),NOT(ISNUMBER(H27)),NOT(ISNUMBER(H28)),NOT(ISNUMBER(H29)),NOT(ISNUMBER(H30)),NOT(ISNUMBER(H31)),ISNUMBER(#REF!)),#REF!,""))</f>
        <v/>
      </c>
      <c r="I25" s="197" t="str">
        <f>IF(OR(ISNUMBER(I26),ISNUMBER(I27),ISNUMBER(I28),ISNUMBER(I29),ISNUMBER(I30),ISNUMBER(I31)),SUM(I26,I27,I28,I29,I30,I31),IF(AND(NOT(ISNUMBER(I26)),NOT(ISNUMBER(I27)),NOT(ISNUMBER(I28)),NOT(ISNUMBER(I29)),NOT(ISNUMBER(I30)),NOT(ISNUMBER(I31)),ISNUMBER(#REF!)),#REF!,""))</f>
        <v/>
      </c>
      <c r="J25" s="197" t="str">
        <f>IF(OR(ISNUMBER(J26),ISNUMBER(J27),ISNUMBER(J28),ISNUMBER(J29),ISNUMBER(J30),ISNUMBER(J31)),SUM(J26,J27,J28,J29,J30,J31),IF(AND(NOT(ISNUMBER(J26)),NOT(ISNUMBER(J27)),NOT(ISNUMBER(J28)),NOT(ISNUMBER(J29)),NOT(ISNUMBER(J30)),NOT(ISNUMBER(J31)),ISNUMBER(#REF!)),#REF!,""))</f>
        <v/>
      </c>
    </row>
    <row r="26" spans="2:10" x14ac:dyDescent="0.35">
      <c r="B26" s="69" t="s">
        <v>65</v>
      </c>
      <c r="C26" s="69" t="s">
        <v>523</v>
      </c>
      <c r="D26" s="69"/>
      <c r="E26" s="69" t="s">
        <v>608</v>
      </c>
      <c r="F26" s="69" t="s">
        <v>609</v>
      </c>
      <c r="G26" s="209" t="str">
        <f>IF(ISNUMBER(#REF!),#REF!,"")</f>
        <v/>
      </c>
      <c r="H26" s="209" t="str">
        <f>IF(ISNUMBER(#REF!),#REF!,"")</f>
        <v/>
      </c>
      <c r="I26" s="209" t="str">
        <f>IF(ISNUMBER(#REF!),#REF!,"")</f>
        <v/>
      </c>
      <c r="J26" s="209" t="str">
        <f>IF(ISNUMBER(#REF!),#REF!,"")</f>
        <v/>
      </c>
    </row>
    <row r="27" spans="2:10" x14ac:dyDescent="0.35">
      <c r="B27" s="69" t="s">
        <v>66</v>
      </c>
      <c r="C27" s="69" t="s">
        <v>524</v>
      </c>
      <c r="D27" s="69"/>
      <c r="E27" s="69" t="s">
        <v>608</v>
      </c>
      <c r="F27" s="69" t="s">
        <v>609</v>
      </c>
      <c r="G27" s="209" t="str">
        <f>IF(ISNUMBER(#REF!),#REF!,"")</f>
        <v/>
      </c>
      <c r="H27" s="209" t="str">
        <f>IF(ISNUMBER(#REF!),#REF!,"")</f>
        <v/>
      </c>
      <c r="I27" s="209" t="str">
        <f>IF(ISNUMBER(#REF!),#REF!,"")</f>
        <v/>
      </c>
      <c r="J27" s="209" t="str">
        <f>IF(ISNUMBER(#REF!),#REF!,"")</f>
        <v/>
      </c>
    </row>
    <row r="28" spans="2:10" x14ac:dyDescent="0.35">
      <c r="B28" s="69" t="s">
        <v>67</v>
      </c>
      <c r="C28" s="69" t="s">
        <v>956</v>
      </c>
      <c r="D28" s="69"/>
      <c r="E28" s="69" t="s">
        <v>608</v>
      </c>
      <c r="F28" s="69" t="s">
        <v>609</v>
      </c>
      <c r="G28" s="209"/>
      <c r="H28" s="209"/>
      <c r="I28" s="209"/>
      <c r="J28" s="209"/>
    </row>
    <row r="29" spans="2:10" x14ac:dyDescent="0.35">
      <c r="B29" s="69" t="s">
        <v>68</v>
      </c>
      <c r="C29" s="69" t="s">
        <v>525</v>
      </c>
      <c r="D29" s="69"/>
      <c r="E29" s="69" t="s">
        <v>608</v>
      </c>
      <c r="F29" s="69" t="s">
        <v>609</v>
      </c>
      <c r="G29" s="209" t="str">
        <f>IF(ISNUMBER(#REF!),#REF!,"")</f>
        <v/>
      </c>
      <c r="H29" s="209" t="str">
        <f>IF(ISNUMBER(#REF!),#REF!,"")</f>
        <v/>
      </c>
      <c r="I29" s="209" t="str">
        <f>IF(ISNUMBER(#REF!),#REF!,"")</f>
        <v/>
      </c>
      <c r="J29" s="209" t="str">
        <f>IF(ISNUMBER(#REF!),#REF!,"")</f>
        <v/>
      </c>
    </row>
    <row r="30" spans="2:10" x14ac:dyDescent="0.35">
      <c r="B30" s="69" t="s">
        <v>69</v>
      </c>
      <c r="C30" s="69" t="s">
        <v>957</v>
      </c>
      <c r="D30" s="69"/>
      <c r="E30" s="69" t="s">
        <v>608</v>
      </c>
      <c r="F30" s="69" t="s">
        <v>609</v>
      </c>
      <c r="G30" s="209"/>
      <c r="H30" s="209"/>
      <c r="I30" s="209"/>
      <c r="J30" s="209"/>
    </row>
    <row r="31" spans="2:10" x14ac:dyDescent="0.35">
      <c r="B31" s="69" t="s">
        <v>70</v>
      </c>
      <c r="C31" s="69" t="s">
        <v>526</v>
      </c>
      <c r="D31" s="69"/>
      <c r="E31" s="69" t="s">
        <v>608</v>
      </c>
      <c r="F31" s="69" t="s">
        <v>609</v>
      </c>
      <c r="G31" s="209" t="str">
        <f>IF(OR(ISNUMBER(#REF!),ISNUMBER(#REF!)),SUM(#REF!,#REF!),"")</f>
        <v/>
      </c>
      <c r="H31" s="209" t="str">
        <f>IF(OR(ISNUMBER(#REF!),ISNUMBER(#REF!)),SUM(#REF!,#REF!),"")</f>
        <v/>
      </c>
      <c r="I31" s="209" t="str">
        <f>IF(OR(ISNUMBER(#REF!),ISNUMBER(#REF!)),SUM(#REF!,#REF!),"")</f>
        <v/>
      </c>
      <c r="J31" s="209" t="str">
        <f>IF(OR(ISNUMBER(#REF!),ISNUMBER(#REF!)),SUM(#REF!,#REF!),"")</f>
        <v/>
      </c>
    </row>
    <row r="32" spans="2:10" x14ac:dyDescent="0.35">
      <c r="B32" s="92" t="s">
        <v>600</v>
      </c>
      <c r="C32" s="69" t="s">
        <v>527</v>
      </c>
      <c r="D32" s="69"/>
      <c r="E32" s="92" t="s">
        <v>608</v>
      </c>
      <c r="F32" s="92" t="s">
        <v>609</v>
      </c>
      <c r="G32" s="197" t="str">
        <f>IF(ISNUMBER(#REF!),IF(OR(ISNUMBER(G35),ISNUMBER(G36)),SUM(G35:G36),IF(AND(NOT(ISNUMBER(G35)),NOT(ISNUMBER(G36)),ISNUMBER(#REF!)),#REF!,"")),"")</f>
        <v/>
      </c>
      <c r="H32" s="197" t="str">
        <f>IF(ISNUMBER(#REF!),IF(OR(ISNUMBER(H35),ISNUMBER(H36)),SUM(H35:H36),IF(AND(NOT(ISNUMBER(H35)),NOT(ISNUMBER(H36)),ISNUMBER(#REF!)),#REF!,"")),"")</f>
        <v/>
      </c>
      <c r="I32" s="197" t="str">
        <f>IF(ISNUMBER(#REF!),IF(OR(ISNUMBER(I35),ISNUMBER(I36)),SUM(I35:I36),IF(AND(NOT(ISNUMBER(I35)),NOT(ISNUMBER(I36)),ISNUMBER(#REF!)),#REF!,"")),"")</f>
        <v/>
      </c>
      <c r="J32" s="197" t="str">
        <f>IF(ISNUMBER(#REF!),IF(OR(ISNUMBER(J35),ISNUMBER(J36)),SUM(J35:J36),IF(AND(NOT(ISNUMBER(J35)),NOT(ISNUMBER(J36)),ISNUMBER(#REF!)),#REF!,"")),"")</f>
        <v/>
      </c>
    </row>
    <row r="33" spans="2:10" x14ac:dyDescent="0.35">
      <c r="B33" s="69" t="s">
        <v>71</v>
      </c>
      <c r="C33" s="69" t="s">
        <v>528</v>
      </c>
      <c r="D33" s="69"/>
      <c r="E33" s="69" t="s">
        <v>608</v>
      </c>
      <c r="F33" s="69" t="s">
        <v>609</v>
      </c>
      <c r="G33" s="209" t="str">
        <f>IF(ISNUMBER(#REF!),#REF!,"")</f>
        <v/>
      </c>
      <c r="H33" s="209" t="str">
        <f>IF(ISNUMBER(#REF!),#REF!,"")</f>
        <v/>
      </c>
      <c r="I33" s="209" t="str">
        <f>IF(ISNUMBER(#REF!),#REF!,"")</f>
        <v/>
      </c>
      <c r="J33" s="209" t="str">
        <f>IF(ISNUMBER(#REF!),#REF!,"")</f>
        <v/>
      </c>
    </row>
    <row r="34" spans="2:10" x14ac:dyDescent="0.35">
      <c r="B34" s="69" t="s">
        <v>72</v>
      </c>
      <c r="C34" s="69" t="s">
        <v>958</v>
      </c>
      <c r="D34" s="69"/>
      <c r="E34" s="69" t="s">
        <v>608</v>
      </c>
      <c r="F34" s="69" t="s">
        <v>609</v>
      </c>
      <c r="G34" s="209"/>
      <c r="H34" s="209"/>
      <c r="I34" s="209"/>
      <c r="J34" s="209"/>
    </row>
    <row r="35" spans="2:10" x14ac:dyDescent="0.35">
      <c r="B35" s="92" t="s">
        <v>601</v>
      </c>
      <c r="C35" s="69" t="s">
        <v>529</v>
      </c>
      <c r="D35" s="69"/>
      <c r="E35" s="69" t="s">
        <v>608</v>
      </c>
      <c r="F35" s="69" t="s">
        <v>609</v>
      </c>
      <c r="G35" s="197" t="str">
        <f>IF(OR(ISNUMBER(G33),ISNUMBER(G34)),SUM(G33,G34),IF(AND(NOT(ISNUMBER(G33)),NOT(ISNUMBER(G34)),ISNUMBER(#REF!)),#REF!,IF(AND(NOT(ISNUMBER(G33)),NOT(ISNUMBER(G34)),NOT(ISNUMBER(#REF!)),ISNUMBER(#REF!)),#REF!,"")))</f>
        <v/>
      </c>
      <c r="H35" s="197" t="str">
        <f>IF(OR(ISNUMBER(H33),ISNUMBER(H34)),SUM(H33,H34),IF(AND(NOT(ISNUMBER(H33)),NOT(ISNUMBER(H34)),ISNUMBER(#REF!)),#REF!,IF(AND(NOT(ISNUMBER(H33)),NOT(ISNUMBER(H34)),NOT(ISNUMBER(#REF!)),ISNUMBER(#REF!)),#REF!,"")))</f>
        <v/>
      </c>
      <c r="I35" s="197" t="str">
        <f>IF(OR(ISNUMBER(I33),ISNUMBER(I34)),SUM(I33,I34),IF(AND(NOT(ISNUMBER(I33)),NOT(ISNUMBER(I34)),ISNUMBER(#REF!)),#REF!,IF(AND(NOT(ISNUMBER(I33)),NOT(ISNUMBER(I34)),NOT(ISNUMBER(#REF!)),ISNUMBER(#REF!)),#REF!,"")))</f>
        <v/>
      </c>
      <c r="J35" s="197" t="str">
        <f>IF(OR(ISNUMBER(J33),ISNUMBER(J34)),SUM(J33,J34),IF(AND(NOT(ISNUMBER(J33)),NOT(ISNUMBER(J34)),ISNUMBER(#REF!)),#REF!,IF(AND(NOT(ISNUMBER(J33)),NOT(ISNUMBER(J34)),NOT(ISNUMBER(#REF!)),ISNUMBER(#REF!)),#REF!,"")))</f>
        <v/>
      </c>
    </row>
    <row r="36" spans="2:10" x14ac:dyDescent="0.35">
      <c r="B36" s="92" t="s">
        <v>73</v>
      </c>
      <c r="C36" s="69" t="s">
        <v>959</v>
      </c>
      <c r="D36" s="69"/>
      <c r="E36" s="69" t="s">
        <v>608</v>
      </c>
      <c r="F36" s="69" t="s">
        <v>609</v>
      </c>
      <c r="G36" s="209" t="str">
        <f>IF(OR(ISNUMBER(#REF!),ISNUMBER(#REF!)),SUM(#REF!,#REF!),"")</f>
        <v/>
      </c>
      <c r="H36" s="209" t="str">
        <f>IF(OR(ISNUMBER(#REF!),ISNUMBER(#REF!)),SUM(#REF!,#REF!),"")</f>
        <v/>
      </c>
      <c r="I36" s="209" t="str">
        <f>IF(OR(ISNUMBER(#REF!),ISNUMBER(#REF!)),SUM(#REF!,#REF!),"")</f>
        <v/>
      </c>
      <c r="J36" s="209" t="str">
        <f>IF(OR(ISNUMBER(#REF!),ISNUMBER(#REF!)),SUM(#REF!,#REF!),"")</f>
        <v/>
      </c>
    </row>
    <row r="37" spans="2:10" x14ac:dyDescent="0.35">
      <c r="B37" s="69" t="s">
        <v>602</v>
      </c>
      <c r="C37" s="69" t="s">
        <v>530</v>
      </c>
      <c r="D37" s="69"/>
      <c r="E37" s="69" t="s">
        <v>608</v>
      </c>
      <c r="F37" s="69" t="s">
        <v>609</v>
      </c>
      <c r="G37" s="197" t="str">
        <f>IF(OR(ISNUMBER(G20),ISNUMBER(G32)),SUM(G20)-SUM(G32),IF(AND(NOT(ISNUMBER(G20)),NOT(ISNUMBER(G32)),ISNUMBER(#REF!)),#REF!,""))</f>
        <v/>
      </c>
      <c r="H37" s="197" t="str">
        <f>IF(OR(ISNUMBER(H20),ISNUMBER(H32)),SUM(H20)-SUM(H32),IF(AND(NOT(ISNUMBER(H20)),NOT(ISNUMBER(H32)),ISNUMBER(#REF!)),#REF!,""))</f>
        <v/>
      </c>
      <c r="I37" s="197" t="str">
        <f>IF(OR(ISNUMBER(I20),ISNUMBER(I32)),SUM(I20)-SUM(I32),IF(AND(NOT(ISNUMBER(I20)),NOT(ISNUMBER(I32)),ISNUMBER(#REF!)),#REF!,""))</f>
        <v/>
      </c>
      <c r="J37" s="197" t="str">
        <f>IF(OR(ISNUMBER(J20),ISNUMBER(J32)),SUM(J20)-SUM(J32),IF(AND(NOT(ISNUMBER(J20)),NOT(ISNUMBER(J32)),ISNUMBER(#REF!)),#REF!,""))</f>
        <v/>
      </c>
    </row>
    <row r="38" spans="2:10" x14ac:dyDescent="0.35">
      <c r="B38" s="69"/>
      <c r="C38" s="69"/>
      <c r="D38" s="69"/>
      <c r="E38" s="69"/>
      <c r="F38" s="69"/>
      <c r="G38" s="209"/>
      <c r="H38" s="209"/>
      <c r="I38" s="209"/>
      <c r="J38" s="209"/>
    </row>
    <row r="39" spans="2:10" x14ac:dyDescent="0.35">
      <c r="B39" s="154" t="s">
        <v>8</v>
      </c>
      <c r="C39" s="154"/>
      <c r="D39" s="154"/>
      <c r="E39" s="154"/>
      <c r="F39" s="154"/>
      <c r="G39" s="210"/>
      <c r="H39" s="210"/>
      <c r="I39" s="210"/>
      <c r="J39" s="210"/>
    </row>
    <row r="40" spans="2:10" x14ac:dyDescent="0.35">
      <c r="B40" s="153" t="s">
        <v>36</v>
      </c>
      <c r="C40" s="69"/>
      <c r="D40" s="69"/>
      <c r="E40" s="69"/>
      <c r="F40" s="69"/>
      <c r="G40" s="209"/>
      <c r="H40" s="209"/>
      <c r="I40" s="209"/>
      <c r="J40" s="209"/>
    </row>
    <row r="41" spans="2:10" x14ac:dyDescent="0.35">
      <c r="B41" s="69" t="s">
        <v>74</v>
      </c>
      <c r="C41" s="69" t="s">
        <v>960</v>
      </c>
      <c r="D41" s="69"/>
      <c r="E41" s="69" t="s">
        <v>608</v>
      </c>
      <c r="F41" s="69" t="s">
        <v>609</v>
      </c>
      <c r="G41" s="209" t="str">
        <f>IF(ISNUMBER(#REF!),#REF!,"")</f>
        <v/>
      </c>
      <c r="H41" s="209" t="str">
        <f>IF(ISNUMBER(#REF!),#REF!,"")</f>
        <v/>
      </c>
      <c r="I41" s="209" t="str">
        <f>IF(ISNUMBER(#REF!),#REF!,"")</f>
        <v/>
      </c>
      <c r="J41" s="209" t="str">
        <f>IF(ISNUMBER(#REF!),#REF!,"")</f>
        <v/>
      </c>
    </row>
    <row r="42" spans="2:10" x14ac:dyDescent="0.35">
      <c r="B42" s="69" t="s">
        <v>75</v>
      </c>
      <c r="C42" s="69" t="s">
        <v>531</v>
      </c>
      <c r="D42" s="69"/>
      <c r="E42" s="69" t="s">
        <v>608</v>
      </c>
      <c r="F42" s="69" t="s">
        <v>609</v>
      </c>
      <c r="G42" s="209" t="str">
        <f>IF(ISNUMBER(#REF!),#REF!,"")</f>
        <v/>
      </c>
      <c r="H42" s="209" t="str">
        <f>IF(ISNUMBER(#REF!),#REF!,"")</f>
        <v/>
      </c>
      <c r="I42" s="209" t="str">
        <f>IF(ISNUMBER(#REF!),#REF!,"")</f>
        <v/>
      </c>
      <c r="J42" s="209" t="str">
        <f>IF(ISNUMBER(#REF!),#REF!,"")</f>
        <v/>
      </c>
    </row>
    <row r="43" spans="2:10" x14ac:dyDescent="0.35">
      <c r="B43" s="69" t="s">
        <v>187</v>
      </c>
      <c r="C43" s="69" t="s">
        <v>713</v>
      </c>
      <c r="D43" s="69"/>
      <c r="E43" s="69" t="s">
        <v>608</v>
      </c>
      <c r="F43" s="69" t="s">
        <v>609</v>
      </c>
      <c r="G43" s="209" t="str">
        <f>IF(ISNUMBER(#REF!),#REF!,"")</f>
        <v/>
      </c>
      <c r="H43" s="209" t="str">
        <f>IF(ISNUMBER(#REF!),#REF!,"")</f>
        <v/>
      </c>
      <c r="I43" s="209" t="str">
        <f>IF(ISNUMBER(#REF!),#REF!,"")</f>
        <v/>
      </c>
      <c r="J43" s="209" t="str">
        <f>IF(ISNUMBER(#REF!),#REF!,"")</f>
        <v/>
      </c>
    </row>
    <row r="49" spans="2:10" x14ac:dyDescent="0.35">
      <c r="B49" s="207" t="s">
        <v>619</v>
      </c>
    </row>
    <row r="50" spans="2:10" x14ac:dyDescent="0.35">
      <c r="B50" s="183"/>
    </row>
    <row r="51" spans="2:10" ht="13.5" x14ac:dyDescent="0.35">
      <c r="B51" s="182" t="s">
        <v>205</v>
      </c>
    </row>
    <row r="52" spans="2:10" x14ac:dyDescent="0.35">
      <c r="B52" s="183" t="s">
        <v>623</v>
      </c>
      <c r="G52" s="40" t="b">
        <f>IF(SUM(G12)+SUM(G13)+SUM(G14)+SUM(G15)-SUM(G16)=SUM(G17),TRUE,SUM(G12)+SUM(G13)+SUM(G14)+SUM(G15)-SUM(G16)-SUM(G17))</f>
        <v>1</v>
      </c>
      <c r="H52" s="40" t="b">
        <f t="shared" ref="H52:J52" si="1">IF(SUM(H12)+SUM(H13)+SUM(H14)+SUM(H15)-SUM(H16)=SUM(H17),TRUE,SUM(H12)+SUM(H13)+SUM(H14)+SUM(H15)-SUM(H16)-SUM(H17))</f>
        <v>1</v>
      </c>
      <c r="I52" s="40" t="b">
        <f t="shared" si="1"/>
        <v>1</v>
      </c>
      <c r="J52" s="40" t="b">
        <f t="shared" si="1"/>
        <v>1</v>
      </c>
    </row>
    <row r="53" spans="2:10" ht="13.5" x14ac:dyDescent="0.35">
      <c r="B53" s="182" t="s">
        <v>209</v>
      </c>
    </row>
    <row r="54" spans="2:10" x14ac:dyDescent="0.35">
      <c r="B54" s="183" t="s">
        <v>645</v>
      </c>
      <c r="G54" s="40" t="b">
        <f>IF(SUM(G21)+SUM(G26)+SUM(G27)+SUM(G28)+SUM(G29)+SUM(G30)+SUM(G31)=SUM(G20),TRUE,SUM(G21)+SUM(G26)+SUM(G27)+SUM(G28)+SUM(G29)+SUM(G30)+SUM(G31)-SUM(G20))</f>
        <v>1</v>
      </c>
      <c r="H54" s="40" t="b">
        <f t="shared" ref="H54:J54" si="2">IF(SUM(H21)+SUM(H26)+SUM(H27)+SUM(H28)+SUM(H29)+SUM(H30)+SUM(H31)=SUM(H20),TRUE,SUM(H21)+SUM(H26)+SUM(H27)+SUM(H28)+SUM(H29)+SUM(H30)+SUM(H31)-SUM(H20))</f>
        <v>1</v>
      </c>
      <c r="I54" s="40" t="b">
        <f t="shared" si="2"/>
        <v>1</v>
      </c>
      <c r="J54" s="40" t="b">
        <f t="shared" si="2"/>
        <v>1</v>
      </c>
    </row>
    <row r="55" spans="2:10" x14ac:dyDescent="0.35">
      <c r="B55" s="183" t="s">
        <v>646</v>
      </c>
      <c r="G55" s="40" t="b">
        <f>IF(SUM(G33)+SUM(G34)+SUM(G36)+SUM(G37)=SUM(G32)+SUM(G37),TRUE,SUM(G33)+SUM(G34)+SUM(G36)+SUM(G37)-SUM(G32)-SUM(G37))</f>
        <v>1</v>
      </c>
      <c r="H55" s="40" t="b">
        <f t="shared" ref="H55:J55" si="3">IF(SUM(H33)+SUM(H34)+SUM(H36)+SUM(H37)=SUM(H32)+SUM(H37),TRUE,SUM(H33)+SUM(H34)+SUM(H36)+SUM(H37)-SUM(H32)-SUM(H37))</f>
        <v>1</v>
      </c>
      <c r="I55" s="40" t="b">
        <f t="shared" si="3"/>
        <v>1</v>
      </c>
      <c r="J55" s="40" t="b">
        <f t="shared" si="3"/>
        <v>1</v>
      </c>
    </row>
    <row r="56" spans="2:10" x14ac:dyDescent="0.35">
      <c r="B56" s="183" t="s">
        <v>624</v>
      </c>
      <c r="G56" s="40" t="b">
        <f>IF(SUM(G20)-SUM(G32)-SUM(G37)&lt;1000,TRUE,SUM(G20)-SUM(G32)-SUM(G37))</f>
        <v>1</v>
      </c>
      <c r="H56" s="40" t="b">
        <f t="shared" ref="H56:J56" si="4">IF(SUM(H20)-SUM(H32)-SUM(H37)&lt;1000,TRUE,SUM(H20)-SUM(H32)-SUM(H37))</f>
        <v>1</v>
      </c>
      <c r="I56" s="40" t="b">
        <f t="shared" si="4"/>
        <v>1</v>
      </c>
      <c r="J56" s="40" t="b">
        <f t="shared" si="4"/>
        <v>1</v>
      </c>
    </row>
  </sheetData>
  <phoneticPr fontId="20" type="noConversion"/>
  <dataValidations count="2">
    <dataValidation type="list" showInputMessage="1" showErrorMessage="1" sqref="G7:J7" xr:uid="{A30C4ADB-69F2-4C7A-8636-97E5B86E7BA4}">
      <formula1>PeriodList</formula1>
    </dataValidation>
    <dataValidation type="list" showInputMessage="1" showErrorMessage="1" sqref="G8:J8" xr:uid="{BF4A6DB7-4024-4BB7-95F6-D9BD8E35F635}">
      <formula1>FrequencyList</formula1>
    </dataValidation>
  </dataValidations>
  <pageMargins left="0.7" right="0.7" top="0.75" bottom="0.75" header="0.3" footer="0.3"/>
  <pageSetup scale="66" orientation="portrait" r:id="rId1"/>
  <cellWatches>
    <cellWatch r="H21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8F89302-B0C5-49FC-8C32-C112D0F8DD1B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86F14770-9F60-4FF9-8A07-B0D47BED32F2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6CF7-D759-4098-98A6-5825490314F7}">
  <sheetPr codeName="Sheet12">
    <pageSetUpPr fitToPage="1"/>
  </sheetPr>
  <dimension ref="B2:K16"/>
  <sheetViews>
    <sheetView view="pageBreakPreview" zoomScale="160" zoomScaleNormal="100" zoomScaleSheetLayoutView="160" workbookViewId="0">
      <pane xSplit="6" ySplit="13" topLeftCell="G14" activePane="bottomRight" state="frozen"/>
      <selection pane="topRight" activeCell="H1" sqref="H1"/>
      <selection pane="bottomLeft" activeCell="A14" sqref="A14"/>
      <selection pane="bottomRight" activeCell="J29" sqref="J29"/>
    </sheetView>
  </sheetViews>
  <sheetFormatPr defaultColWidth="9.1796875" defaultRowHeight="10.5" x14ac:dyDescent="0.25"/>
  <cols>
    <col min="1" max="1" width="2" style="21" customWidth="1"/>
    <col min="2" max="2" width="28.453125" style="21" customWidth="1"/>
    <col min="3" max="3" width="26.7265625" style="21" hidden="1" customWidth="1"/>
    <col min="4" max="6" width="10.54296875" style="21" hidden="1" customWidth="1"/>
    <col min="7" max="7" width="30.54296875" style="21" hidden="1" customWidth="1"/>
    <col min="8" max="8" width="14.1796875" style="21" customWidth="1"/>
    <col min="9" max="9" width="11.54296875" style="21" customWidth="1"/>
    <col min="10" max="10" width="12.1796875" style="21" customWidth="1"/>
    <col min="11" max="11" width="12.26953125" style="21" customWidth="1"/>
    <col min="12" max="16384" width="9.1796875" style="21"/>
  </cols>
  <sheetData>
    <row r="2" spans="2:11" ht="11" thickBot="1" x14ac:dyDescent="0.3">
      <c r="B2" s="17"/>
      <c r="C2" s="17"/>
      <c r="D2" s="17"/>
      <c r="E2" s="17"/>
      <c r="F2" s="17"/>
      <c r="G2" s="17"/>
    </row>
    <row r="3" spans="2:11" x14ac:dyDescent="0.25">
      <c r="B3" s="36" t="s">
        <v>128</v>
      </c>
      <c r="C3" s="17"/>
      <c r="D3" s="17"/>
      <c r="E3" s="17"/>
      <c r="F3" s="17"/>
      <c r="G3" s="17"/>
    </row>
    <row r="4" spans="2:11" s="17" customFormat="1" x14ac:dyDescent="0.25">
      <c r="B4" s="37" t="s">
        <v>76</v>
      </c>
    </row>
    <row r="5" spans="2:11" s="17" customFormat="1" x14ac:dyDescent="0.25">
      <c r="B5" s="37" t="s">
        <v>77</v>
      </c>
    </row>
    <row r="6" spans="2:11" s="17" customFormat="1" x14ac:dyDescent="0.25">
      <c r="B6" s="37" t="s">
        <v>78</v>
      </c>
    </row>
    <row r="7" spans="2:11" s="17" customFormat="1" ht="11" thickBot="1" x14ac:dyDescent="0.3">
      <c r="B7" s="38" t="s">
        <v>79</v>
      </c>
    </row>
    <row r="8" spans="2:11" s="17" customFormat="1" x14ac:dyDescent="0.25"/>
    <row r="9" spans="2:11" s="17" customFormat="1" x14ac:dyDescent="0.25"/>
    <row r="10" spans="2:11" s="17" customFormat="1" x14ac:dyDescent="0.25">
      <c r="H10" s="233" t="s">
        <v>80</v>
      </c>
      <c r="I10" s="233" t="s">
        <v>80</v>
      </c>
      <c r="J10" s="233" t="s">
        <v>80</v>
      </c>
      <c r="K10" s="233" t="s">
        <v>81</v>
      </c>
    </row>
    <row r="11" spans="2:11" s="17" customFormat="1" x14ac:dyDescent="0.25">
      <c r="H11" s="234" t="s">
        <v>82</v>
      </c>
      <c r="I11" s="234" t="s">
        <v>83</v>
      </c>
      <c r="J11" s="234" t="s">
        <v>84</v>
      </c>
      <c r="K11" s="234" t="s">
        <v>85</v>
      </c>
    </row>
    <row r="12" spans="2:11" s="17" customFormat="1" x14ac:dyDescent="0.25">
      <c r="H12" s="235" t="str">
        <f>H10&amp;H11</f>
        <v>2018Q2</v>
      </c>
      <c r="I12" s="235" t="str">
        <f t="shared" ref="I12:K12" si="0">I10&amp;I11</f>
        <v>2018Q3</v>
      </c>
      <c r="J12" s="235" t="str">
        <f t="shared" si="0"/>
        <v>2018Q4</v>
      </c>
      <c r="K12" s="235" t="str">
        <f t="shared" si="0"/>
        <v>2019Q1</v>
      </c>
    </row>
    <row r="13" spans="2:11" x14ac:dyDescent="0.25">
      <c r="B13" s="22" t="s">
        <v>211</v>
      </c>
      <c r="C13" s="22"/>
      <c r="D13" s="7"/>
      <c r="E13" s="7"/>
      <c r="F13" s="7"/>
      <c r="G13" s="31"/>
      <c r="H13" s="10"/>
      <c r="I13" s="10"/>
      <c r="J13" s="10"/>
      <c r="K13" s="10"/>
    </row>
    <row r="14" spans="2:11" x14ac:dyDescent="0.25">
      <c r="B14" s="8" t="s">
        <v>129</v>
      </c>
      <c r="C14" s="8" t="s">
        <v>1039</v>
      </c>
      <c r="D14" s="8"/>
      <c r="E14" s="8" t="s">
        <v>612</v>
      </c>
      <c r="F14" s="8" t="s">
        <v>613</v>
      </c>
      <c r="G14" s="9"/>
      <c r="H14" s="39" t="str">
        <f>IF(ISNUMBER(#REF!),#REF!,"")</f>
        <v/>
      </c>
      <c r="I14" s="39" t="str">
        <f>IF(ISNUMBER(#REF!),#REF!,"")</f>
        <v/>
      </c>
      <c r="J14" s="39" t="str">
        <f>IF(ISNUMBER(#REF!),#REF!,"")</f>
        <v/>
      </c>
      <c r="K14" s="39" t="str">
        <f>IF(ISNUMBER(#REF!),#REF!,"")</f>
        <v/>
      </c>
    </row>
    <row r="15" spans="2:11" x14ac:dyDescent="0.25">
      <c r="B15" s="8" t="s">
        <v>130</v>
      </c>
      <c r="C15" s="8" t="s">
        <v>981</v>
      </c>
      <c r="D15" s="8"/>
      <c r="E15" s="8" t="s">
        <v>612</v>
      </c>
      <c r="F15" s="8" t="s">
        <v>613</v>
      </c>
      <c r="G15" s="9"/>
      <c r="H15" s="39" t="str">
        <f>IF(ISNUMBER(#REF!),#REF!,"")</f>
        <v/>
      </c>
      <c r="I15" s="39" t="str">
        <f>IF(ISNUMBER(#REF!),#REF!,"")</f>
        <v/>
      </c>
      <c r="J15" s="39" t="str">
        <f>IF(ISNUMBER(#REF!),#REF!,"")</f>
        <v/>
      </c>
      <c r="K15" s="39" t="str">
        <f>IF(ISNUMBER(#REF!),#REF!,"")</f>
        <v/>
      </c>
    </row>
    <row r="16" spans="2:11" x14ac:dyDescent="0.25">
      <c r="B16" s="7"/>
      <c r="C16" s="7"/>
      <c r="D16" s="7"/>
      <c r="E16" s="7"/>
      <c r="F16" s="7"/>
      <c r="G16" s="7"/>
      <c r="H16" s="11"/>
      <c r="I16" s="11"/>
      <c r="J16" s="11"/>
      <c r="K16" s="11"/>
    </row>
  </sheetData>
  <dataValidations count="2">
    <dataValidation type="list" showInputMessage="1" showErrorMessage="1" sqref="H11:K11" xr:uid="{E537460F-FFA5-4CBD-83D8-E839997425A9}">
      <formula1>FrequencyList</formula1>
    </dataValidation>
    <dataValidation type="list" showInputMessage="1" showErrorMessage="1" sqref="H10:K10" xr:uid="{0438D89B-41D8-43DA-A36E-D4B665EDF6E6}">
      <formula1>PeriodList</formula1>
    </dataValidation>
  </dataValidations>
  <pageMargins left="0.7" right="0.7" top="0.75" bottom="0.75" header="0.3" footer="0.3"/>
  <pageSetup orientation="portrait" r:id="rId1"/>
  <ignoredErrors>
    <ignoredError sqref="H10:K12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1D1ED4-7D2C-466D-858F-1785C6D698D5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A9B51A9A-124B-4028-AB9A-3144AB14B511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H12:K12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36CF-C271-4DEE-859F-62F134CEEC6F}">
  <sheetPr codeName="Sheet13"/>
  <dimension ref="B1:J79"/>
  <sheetViews>
    <sheetView view="pageBreakPreview" topLeftCell="A4" zoomScale="145" zoomScaleNormal="100" zoomScaleSheetLayoutView="145" workbookViewId="0">
      <pane xSplit="6" ySplit="9" topLeftCell="G13" activePane="bottomRight" state="frozen"/>
      <selection activeCell="A4" sqref="A4"/>
      <selection pane="topRight" activeCell="H4" sqref="H4"/>
      <selection pane="bottomLeft" activeCell="A13" sqref="A13"/>
      <selection pane="bottomRight" activeCell="F4" sqref="C1:F1048576"/>
    </sheetView>
  </sheetViews>
  <sheetFormatPr defaultColWidth="9.1796875" defaultRowHeight="10.5" x14ac:dyDescent="0.25"/>
  <cols>
    <col min="1" max="1" width="5.81640625" style="6" customWidth="1"/>
    <col min="2" max="2" width="35.453125" style="6" customWidth="1"/>
    <col min="3" max="3" width="10.54296875" style="6" hidden="1" customWidth="1"/>
    <col min="4" max="4" width="8.453125" style="6" hidden="1" customWidth="1"/>
    <col min="5" max="5" width="8" style="6" hidden="1" customWidth="1"/>
    <col min="6" max="6" width="8.81640625" style="6" hidden="1" customWidth="1"/>
    <col min="7" max="7" width="11.7265625" style="6" customWidth="1"/>
    <col min="8" max="8" width="11.26953125" style="6" customWidth="1"/>
    <col min="9" max="9" width="8.7265625" style="6" customWidth="1"/>
    <col min="10" max="10" width="11.81640625" style="6" customWidth="1"/>
    <col min="11" max="16384" width="9.1796875" style="6"/>
  </cols>
  <sheetData>
    <row r="1" spans="2:10" x14ac:dyDescent="0.25">
      <c r="G1" s="12"/>
    </row>
    <row r="2" spans="2:10" x14ac:dyDescent="0.25">
      <c r="B2" s="2" t="s">
        <v>533</v>
      </c>
      <c r="C2" s="2"/>
      <c r="D2" s="2"/>
      <c r="E2" s="2"/>
      <c r="F2" s="2"/>
      <c r="G2" s="13"/>
    </row>
    <row r="3" spans="2:10" x14ac:dyDescent="0.25">
      <c r="B3" s="6" t="s">
        <v>76</v>
      </c>
      <c r="G3" s="13"/>
    </row>
    <row r="4" spans="2:10" x14ac:dyDescent="0.25">
      <c r="B4" s="6" t="s">
        <v>77</v>
      </c>
      <c r="G4" s="13"/>
    </row>
    <row r="5" spans="2:10" x14ac:dyDescent="0.25">
      <c r="G5" s="13"/>
    </row>
    <row r="6" spans="2:10" x14ac:dyDescent="0.25">
      <c r="B6" s="6" t="s">
        <v>212</v>
      </c>
      <c r="G6" s="13"/>
    </row>
    <row r="7" spans="2:10" x14ac:dyDescent="0.25">
      <c r="B7" s="6" t="s">
        <v>213</v>
      </c>
      <c r="G7" s="13"/>
    </row>
    <row r="8" spans="2:10" x14ac:dyDescent="0.25">
      <c r="B8" s="6" t="s">
        <v>214</v>
      </c>
      <c r="G8" s="13"/>
    </row>
    <row r="9" spans="2:10" x14ac:dyDescent="0.25">
      <c r="G9" s="13"/>
    </row>
    <row r="10" spans="2:10" x14ac:dyDescent="0.25">
      <c r="G10" s="18" t="s">
        <v>215</v>
      </c>
      <c r="H10" s="18" t="s">
        <v>216</v>
      </c>
      <c r="I10" s="18" t="s">
        <v>216</v>
      </c>
      <c r="J10" s="18" t="s">
        <v>216</v>
      </c>
    </row>
    <row r="11" spans="2:10" x14ac:dyDescent="0.25">
      <c r="G11" s="18" t="s">
        <v>84</v>
      </c>
      <c r="H11" s="18" t="s">
        <v>85</v>
      </c>
      <c r="I11" s="18" t="s">
        <v>82</v>
      </c>
      <c r="J11" s="18" t="s">
        <v>83</v>
      </c>
    </row>
    <row r="12" spans="2:10" x14ac:dyDescent="0.25">
      <c r="B12" s="23" t="s">
        <v>353</v>
      </c>
      <c r="C12" s="27"/>
      <c r="D12" s="32"/>
      <c r="E12" s="27"/>
      <c r="F12" s="24"/>
      <c r="G12" s="25" t="str">
        <f>G10&amp;G11</f>
        <v>2016Q4</v>
      </c>
      <c r="H12" s="19" t="str">
        <f t="shared" ref="H12:J12" si="0">H10&amp;H11</f>
        <v>2017Q1</v>
      </c>
      <c r="I12" s="19" t="str">
        <f t="shared" si="0"/>
        <v>2017Q2</v>
      </c>
      <c r="J12" s="19" t="str">
        <f t="shared" si="0"/>
        <v>2017Q3</v>
      </c>
    </row>
    <row r="13" spans="2:10" x14ac:dyDescent="0.25">
      <c r="B13" s="26"/>
      <c r="C13" s="26"/>
      <c r="D13" s="33"/>
      <c r="E13" s="26"/>
      <c r="F13" s="26"/>
      <c r="G13" s="11"/>
      <c r="H13" s="11"/>
      <c r="I13" s="11"/>
      <c r="J13" s="11"/>
    </row>
    <row r="14" spans="2:10" x14ac:dyDescent="0.25">
      <c r="B14" s="14" t="s">
        <v>354</v>
      </c>
      <c r="C14" s="35"/>
      <c r="D14" s="34"/>
      <c r="E14" s="28" t="s">
        <v>612</v>
      </c>
      <c r="F14" s="28" t="s">
        <v>613</v>
      </c>
      <c r="G14" s="20"/>
      <c r="H14" s="20"/>
      <c r="I14" s="20"/>
      <c r="J14" s="20"/>
    </row>
    <row r="15" spans="2:10" x14ac:dyDescent="0.25">
      <c r="B15" s="14"/>
      <c r="C15" s="29"/>
      <c r="D15" s="29"/>
      <c r="E15" s="29"/>
      <c r="F15" s="29"/>
      <c r="G15" s="15"/>
      <c r="H15" s="15"/>
      <c r="I15" s="15"/>
      <c r="J15" s="15"/>
    </row>
    <row r="16" spans="2:10" x14ac:dyDescent="0.25">
      <c r="B16" s="14" t="s">
        <v>355</v>
      </c>
      <c r="C16" s="30"/>
      <c r="D16" s="30"/>
      <c r="E16" s="30"/>
      <c r="F16" s="30"/>
      <c r="G16" s="15"/>
      <c r="H16" s="15"/>
      <c r="I16" s="15"/>
      <c r="J16" s="15"/>
    </row>
    <row r="17" spans="2:10" x14ac:dyDescent="0.25">
      <c r="B17" s="14"/>
      <c r="C17" s="29"/>
      <c r="D17" s="29"/>
      <c r="E17" s="29"/>
      <c r="F17" s="29"/>
      <c r="G17" s="15"/>
      <c r="H17" s="15"/>
      <c r="I17" s="15"/>
      <c r="J17" s="15"/>
    </row>
    <row r="18" spans="2:10" x14ac:dyDescent="0.25">
      <c r="B18" s="14" t="s">
        <v>356</v>
      </c>
      <c r="C18" s="29"/>
      <c r="D18" s="29"/>
      <c r="E18" s="29"/>
      <c r="F18" s="29"/>
      <c r="G18" s="15"/>
      <c r="H18" s="15"/>
      <c r="I18" s="15"/>
      <c r="J18" s="15"/>
    </row>
    <row r="19" spans="2:10" x14ac:dyDescent="0.25">
      <c r="B19" s="16" t="s">
        <v>357</v>
      </c>
      <c r="C19" s="28" t="s">
        <v>1042</v>
      </c>
      <c r="D19" s="28"/>
      <c r="E19" s="28" t="s">
        <v>612</v>
      </c>
      <c r="F19" s="28" t="s">
        <v>613</v>
      </c>
      <c r="G19" s="20"/>
      <c r="H19" s="20"/>
      <c r="I19" s="20"/>
      <c r="J19" s="20"/>
    </row>
    <row r="20" spans="2:10" ht="12.5" x14ac:dyDescent="0.25">
      <c r="B20" s="16" t="s">
        <v>626</v>
      </c>
      <c r="C20" s="28" t="s">
        <v>1043</v>
      </c>
      <c r="D20" s="28"/>
      <c r="E20" s="28" t="s">
        <v>612</v>
      </c>
      <c r="F20" s="28" t="s">
        <v>613</v>
      </c>
      <c r="G20" s="20"/>
      <c r="H20" s="20"/>
      <c r="I20" s="20"/>
      <c r="J20" s="20"/>
    </row>
    <row r="21" spans="2:10" ht="12.5" x14ac:dyDescent="0.25">
      <c r="B21" s="16" t="s">
        <v>627</v>
      </c>
      <c r="C21" s="28" t="s">
        <v>1044</v>
      </c>
      <c r="D21" s="28"/>
      <c r="E21" s="28" t="s">
        <v>612</v>
      </c>
      <c r="F21" s="28" t="s">
        <v>613</v>
      </c>
      <c r="G21" s="20"/>
      <c r="H21" s="20"/>
      <c r="I21" s="20"/>
      <c r="J21" s="20"/>
    </row>
    <row r="22" spans="2:10" ht="12.5" x14ac:dyDescent="0.25">
      <c r="B22" s="16" t="s">
        <v>628</v>
      </c>
      <c r="C22" s="28" t="s">
        <v>1045</v>
      </c>
      <c r="D22" s="28"/>
      <c r="E22" s="28" t="s">
        <v>612</v>
      </c>
      <c r="F22" s="28" t="s">
        <v>613</v>
      </c>
      <c r="G22" s="20"/>
      <c r="H22" s="20"/>
      <c r="I22" s="20"/>
      <c r="J22" s="20"/>
    </row>
    <row r="23" spans="2:10" x14ac:dyDescent="0.25">
      <c r="B23" s="16" t="s">
        <v>358</v>
      </c>
      <c r="C23" s="28" t="s">
        <v>1046</v>
      </c>
      <c r="D23" s="28"/>
      <c r="E23" s="28" t="s">
        <v>612</v>
      </c>
      <c r="F23" s="28" t="s">
        <v>613</v>
      </c>
      <c r="G23" s="20"/>
      <c r="H23" s="20"/>
      <c r="I23" s="20"/>
      <c r="J23" s="20"/>
    </row>
    <row r="24" spans="2:10" x14ac:dyDescent="0.25">
      <c r="B24" s="16" t="s">
        <v>359</v>
      </c>
      <c r="C24" s="28" t="s">
        <v>1047</v>
      </c>
      <c r="D24" s="28"/>
      <c r="E24" s="28" t="s">
        <v>612</v>
      </c>
      <c r="F24" s="28" t="s">
        <v>613</v>
      </c>
      <c r="G24" s="20"/>
      <c r="H24" s="20"/>
      <c r="I24" s="20"/>
      <c r="J24" s="20"/>
    </row>
    <row r="25" spans="2:10" x14ac:dyDescent="0.25">
      <c r="B25" s="16" t="s">
        <v>360</v>
      </c>
      <c r="C25" s="28" t="s">
        <v>1048</v>
      </c>
      <c r="D25" s="28"/>
      <c r="E25" s="28" t="s">
        <v>612</v>
      </c>
      <c r="F25" s="28" t="s">
        <v>613</v>
      </c>
      <c r="G25" s="20"/>
      <c r="H25" s="20"/>
      <c r="I25" s="20"/>
      <c r="J25" s="20"/>
    </row>
    <row r="26" spans="2:10" x14ac:dyDescent="0.25">
      <c r="B26" s="14"/>
      <c r="C26" s="29"/>
      <c r="D26" s="29"/>
      <c r="E26" s="29"/>
      <c r="F26" s="29"/>
      <c r="G26" s="11"/>
      <c r="H26" s="11"/>
      <c r="I26" s="11"/>
      <c r="J26" s="11"/>
    </row>
    <row r="27" spans="2:10" x14ac:dyDescent="0.25">
      <c r="B27" s="14" t="s">
        <v>361</v>
      </c>
      <c r="C27" s="29"/>
      <c r="D27" s="29"/>
      <c r="E27" s="29"/>
      <c r="F27" s="29"/>
      <c r="G27" s="11"/>
      <c r="H27" s="11"/>
      <c r="I27" s="11"/>
      <c r="J27" s="11"/>
    </row>
    <row r="28" spans="2:10" x14ac:dyDescent="0.25">
      <c r="B28" s="16" t="s">
        <v>357</v>
      </c>
      <c r="C28" s="28" t="s">
        <v>1049</v>
      </c>
      <c r="D28" s="28"/>
      <c r="E28" s="28" t="s">
        <v>612</v>
      </c>
      <c r="F28" s="28" t="s">
        <v>613</v>
      </c>
      <c r="G28" s="20"/>
      <c r="H28" s="20"/>
      <c r="I28" s="20"/>
      <c r="J28" s="20"/>
    </row>
    <row r="29" spans="2:10" ht="12.5" x14ac:dyDescent="0.25">
      <c r="B29" s="16" t="s">
        <v>626</v>
      </c>
      <c r="C29" s="28" t="s">
        <v>1050</v>
      </c>
      <c r="D29" s="28"/>
      <c r="E29" s="28" t="s">
        <v>612</v>
      </c>
      <c r="F29" s="28" t="s">
        <v>613</v>
      </c>
      <c r="G29" s="20"/>
      <c r="H29" s="20"/>
      <c r="I29" s="20"/>
      <c r="J29" s="20"/>
    </row>
    <row r="30" spans="2:10" ht="12.5" x14ac:dyDescent="0.25">
      <c r="B30" s="16" t="s">
        <v>627</v>
      </c>
      <c r="C30" s="28" t="s">
        <v>1051</v>
      </c>
      <c r="D30" s="28"/>
      <c r="E30" s="28" t="s">
        <v>612</v>
      </c>
      <c r="F30" s="28" t="s">
        <v>613</v>
      </c>
      <c r="G30" s="20"/>
      <c r="H30" s="20"/>
      <c r="I30" s="20"/>
      <c r="J30" s="20"/>
    </row>
    <row r="31" spans="2:10" ht="12.5" x14ac:dyDescent="0.25">
      <c r="B31" s="16" t="s">
        <v>628</v>
      </c>
      <c r="C31" s="28" t="s">
        <v>1052</v>
      </c>
      <c r="D31" s="28"/>
      <c r="E31" s="28" t="s">
        <v>612</v>
      </c>
      <c r="F31" s="28" t="s">
        <v>613</v>
      </c>
      <c r="G31" s="20"/>
      <c r="H31" s="20"/>
      <c r="I31" s="20"/>
      <c r="J31" s="20"/>
    </row>
    <row r="32" spans="2:10" x14ac:dyDescent="0.25">
      <c r="B32" s="16" t="s">
        <v>358</v>
      </c>
      <c r="C32" s="28" t="s">
        <v>1053</v>
      </c>
      <c r="D32" s="28"/>
      <c r="E32" s="28" t="s">
        <v>612</v>
      </c>
      <c r="F32" s="28" t="s">
        <v>613</v>
      </c>
      <c r="G32" s="20"/>
      <c r="H32" s="20"/>
      <c r="I32" s="20"/>
      <c r="J32" s="20"/>
    </row>
    <row r="33" spans="2:10" x14ac:dyDescent="0.25">
      <c r="B33" s="16" t="s">
        <v>359</v>
      </c>
      <c r="C33" s="28" t="s">
        <v>1054</v>
      </c>
      <c r="D33" s="28"/>
      <c r="E33" s="28" t="s">
        <v>612</v>
      </c>
      <c r="F33" s="28" t="s">
        <v>613</v>
      </c>
      <c r="G33" s="20"/>
      <c r="H33" s="20"/>
      <c r="I33" s="20"/>
      <c r="J33" s="20"/>
    </row>
    <row r="34" spans="2:10" x14ac:dyDescent="0.25">
      <c r="B34" s="16" t="s">
        <v>360</v>
      </c>
      <c r="C34" s="28" t="s">
        <v>1055</v>
      </c>
      <c r="D34" s="28"/>
      <c r="E34" s="28" t="s">
        <v>612</v>
      </c>
      <c r="F34" s="28" t="s">
        <v>613</v>
      </c>
      <c r="G34" s="20"/>
      <c r="H34" s="20"/>
      <c r="I34" s="20"/>
      <c r="J34" s="20"/>
    </row>
    <row r="35" spans="2:10" x14ac:dyDescent="0.25">
      <c r="B35" s="14"/>
      <c r="C35" s="29"/>
      <c r="D35" s="29"/>
      <c r="E35" s="29"/>
      <c r="F35" s="29"/>
      <c r="G35" s="11"/>
      <c r="H35" s="11"/>
      <c r="I35" s="11"/>
      <c r="J35" s="11"/>
    </row>
    <row r="36" spans="2:10" x14ac:dyDescent="0.25">
      <c r="B36" s="14" t="s">
        <v>362</v>
      </c>
      <c r="C36" s="29"/>
      <c r="D36" s="29"/>
      <c r="E36" s="29"/>
      <c r="F36" s="29"/>
      <c r="G36" s="11"/>
      <c r="H36" s="11"/>
      <c r="I36" s="11"/>
      <c r="J36" s="11"/>
    </row>
    <row r="37" spans="2:10" x14ac:dyDescent="0.25">
      <c r="B37" s="16" t="s">
        <v>357</v>
      </c>
      <c r="C37" s="28" t="s">
        <v>1056</v>
      </c>
      <c r="D37" s="28"/>
      <c r="E37" s="28" t="s">
        <v>612</v>
      </c>
      <c r="F37" s="28" t="s">
        <v>613</v>
      </c>
      <c r="G37" s="20"/>
      <c r="H37" s="20"/>
      <c r="I37" s="20"/>
      <c r="J37" s="20"/>
    </row>
    <row r="38" spans="2:10" ht="12.5" x14ac:dyDescent="0.25">
      <c r="B38" s="16" t="s">
        <v>626</v>
      </c>
      <c r="C38" s="28" t="s">
        <v>1057</v>
      </c>
      <c r="D38" s="28"/>
      <c r="E38" s="28" t="s">
        <v>612</v>
      </c>
      <c r="F38" s="28" t="s">
        <v>613</v>
      </c>
      <c r="G38" s="20"/>
      <c r="H38" s="20"/>
      <c r="I38" s="20"/>
      <c r="J38" s="20"/>
    </row>
    <row r="39" spans="2:10" ht="12.5" x14ac:dyDescent="0.25">
      <c r="B39" s="16" t="s">
        <v>627</v>
      </c>
      <c r="C39" s="28" t="s">
        <v>1058</v>
      </c>
      <c r="D39" s="28"/>
      <c r="E39" s="28" t="s">
        <v>612</v>
      </c>
      <c r="F39" s="28" t="s">
        <v>613</v>
      </c>
      <c r="G39" s="20"/>
      <c r="H39" s="20"/>
      <c r="I39" s="20"/>
      <c r="J39" s="20"/>
    </row>
    <row r="40" spans="2:10" ht="12.5" x14ac:dyDescent="0.25">
      <c r="B40" s="16" t="s">
        <v>628</v>
      </c>
      <c r="C40" s="28" t="s">
        <v>1059</v>
      </c>
      <c r="D40" s="28"/>
      <c r="E40" s="28" t="s">
        <v>612</v>
      </c>
      <c r="F40" s="28" t="s">
        <v>613</v>
      </c>
      <c r="G40" s="20"/>
      <c r="H40" s="20"/>
      <c r="I40" s="20"/>
      <c r="J40" s="20"/>
    </row>
    <row r="41" spans="2:10" x14ac:dyDescent="0.25">
      <c r="B41" s="16" t="s">
        <v>358</v>
      </c>
      <c r="C41" s="28" t="s">
        <v>1060</v>
      </c>
      <c r="D41" s="28"/>
      <c r="E41" s="28" t="s">
        <v>612</v>
      </c>
      <c r="F41" s="28" t="s">
        <v>613</v>
      </c>
      <c r="G41" s="20"/>
      <c r="H41" s="20"/>
      <c r="I41" s="20"/>
      <c r="J41" s="20"/>
    </row>
    <row r="42" spans="2:10" x14ac:dyDescent="0.25">
      <c r="B42" s="16" t="s">
        <v>359</v>
      </c>
      <c r="C42" s="28" t="s">
        <v>1061</v>
      </c>
      <c r="D42" s="28"/>
      <c r="E42" s="28" t="s">
        <v>612</v>
      </c>
      <c r="F42" s="28" t="s">
        <v>613</v>
      </c>
      <c r="G42" s="20"/>
      <c r="H42" s="20"/>
      <c r="I42" s="20"/>
      <c r="J42" s="20"/>
    </row>
    <row r="43" spans="2:10" x14ac:dyDescent="0.25">
      <c r="B43" s="16" t="s">
        <v>360</v>
      </c>
      <c r="C43" s="28" t="s">
        <v>1062</v>
      </c>
      <c r="D43" s="28"/>
      <c r="E43" s="28" t="s">
        <v>612</v>
      </c>
      <c r="F43" s="28" t="s">
        <v>613</v>
      </c>
      <c r="G43" s="20"/>
      <c r="H43" s="20"/>
      <c r="I43" s="20"/>
      <c r="J43" s="20"/>
    </row>
    <row r="44" spans="2:10" x14ac:dyDescent="0.25">
      <c r="B44" s="14"/>
      <c r="C44" s="29"/>
      <c r="D44" s="29"/>
      <c r="E44" s="29"/>
      <c r="F44" s="29"/>
      <c r="G44" s="11"/>
      <c r="H44" s="11"/>
      <c r="I44" s="11"/>
      <c r="J44" s="11"/>
    </row>
    <row r="45" spans="2:10" x14ac:dyDescent="0.25">
      <c r="B45" s="14" t="s">
        <v>363</v>
      </c>
      <c r="C45" s="29"/>
      <c r="D45" s="29"/>
      <c r="E45" s="29"/>
      <c r="F45" s="29"/>
      <c r="G45" s="11"/>
      <c r="H45" s="11"/>
      <c r="I45" s="11"/>
      <c r="J45" s="11"/>
    </row>
    <row r="46" spans="2:10" x14ac:dyDescent="0.25">
      <c r="B46" s="16" t="s">
        <v>357</v>
      </c>
      <c r="C46" s="28" t="s">
        <v>1063</v>
      </c>
      <c r="D46" s="28"/>
      <c r="E46" s="28" t="s">
        <v>612</v>
      </c>
      <c r="F46" s="28" t="s">
        <v>613</v>
      </c>
      <c r="G46" s="20"/>
      <c r="H46" s="20"/>
      <c r="I46" s="20"/>
      <c r="J46" s="20"/>
    </row>
    <row r="47" spans="2:10" ht="12.5" x14ac:dyDescent="0.25">
      <c r="B47" s="16" t="s">
        <v>626</v>
      </c>
      <c r="C47" s="28" t="s">
        <v>1064</v>
      </c>
      <c r="D47" s="28"/>
      <c r="E47" s="28" t="s">
        <v>612</v>
      </c>
      <c r="F47" s="28" t="s">
        <v>613</v>
      </c>
      <c r="G47" s="20"/>
      <c r="H47" s="20"/>
      <c r="I47" s="20"/>
      <c r="J47" s="20"/>
    </row>
    <row r="48" spans="2:10" ht="12.5" x14ac:dyDescent="0.25">
      <c r="B48" s="16" t="s">
        <v>627</v>
      </c>
      <c r="C48" s="28" t="s">
        <v>1065</v>
      </c>
      <c r="D48" s="28"/>
      <c r="E48" s="28" t="s">
        <v>612</v>
      </c>
      <c r="F48" s="28" t="s">
        <v>613</v>
      </c>
      <c r="G48" s="20"/>
      <c r="H48" s="20"/>
      <c r="I48" s="20"/>
      <c r="J48" s="20"/>
    </row>
    <row r="49" spans="2:10" ht="12.5" x14ac:dyDescent="0.25">
      <c r="B49" s="16" t="s">
        <v>628</v>
      </c>
      <c r="C49" s="28" t="s">
        <v>1066</v>
      </c>
      <c r="D49" s="28"/>
      <c r="E49" s="28" t="s">
        <v>612</v>
      </c>
      <c r="F49" s="28" t="s">
        <v>613</v>
      </c>
      <c r="G49" s="20"/>
      <c r="H49" s="20"/>
      <c r="I49" s="20"/>
      <c r="J49" s="20"/>
    </row>
    <row r="50" spans="2:10" x14ac:dyDescent="0.25">
      <c r="B50" s="16" t="s">
        <v>358</v>
      </c>
      <c r="C50" s="28" t="s">
        <v>1067</v>
      </c>
      <c r="D50" s="28"/>
      <c r="E50" s="28" t="s">
        <v>612</v>
      </c>
      <c r="F50" s="28" t="s">
        <v>613</v>
      </c>
      <c r="G50" s="20"/>
      <c r="H50" s="20"/>
      <c r="I50" s="20"/>
      <c r="J50" s="20"/>
    </row>
    <row r="51" spans="2:10" x14ac:dyDescent="0.25">
      <c r="B51" s="16" t="s">
        <v>359</v>
      </c>
      <c r="C51" s="28" t="s">
        <v>1068</v>
      </c>
      <c r="D51" s="28"/>
      <c r="E51" s="28" t="s">
        <v>612</v>
      </c>
      <c r="F51" s="28" t="s">
        <v>613</v>
      </c>
      <c r="G51" s="20"/>
      <c r="H51" s="20"/>
      <c r="I51" s="20"/>
      <c r="J51" s="20"/>
    </row>
    <row r="52" spans="2:10" x14ac:dyDescent="0.25">
      <c r="B52" s="16" t="s">
        <v>360</v>
      </c>
      <c r="C52" s="28" t="s">
        <v>1069</v>
      </c>
      <c r="D52" s="28"/>
      <c r="E52" s="28" t="s">
        <v>612</v>
      </c>
      <c r="F52" s="28" t="s">
        <v>613</v>
      </c>
      <c r="G52" s="20"/>
      <c r="H52" s="20"/>
      <c r="I52" s="20"/>
      <c r="J52" s="20"/>
    </row>
    <row r="53" spans="2:10" x14ac:dyDescent="0.25">
      <c r="B53" s="14"/>
      <c r="C53" s="29"/>
      <c r="D53" s="29"/>
      <c r="E53" s="29"/>
      <c r="F53" s="29"/>
      <c r="G53" s="11"/>
      <c r="H53" s="11"/>
      <c r="I53" s="11"/>
      <c r="J53" s="11"/>
    </row>
    <row r="54" spans="2:10" x14ac:dyDescent="0.25">
      <c r="B54" s="14" t="s">
        <v>364</v>
      </c>
      <c r="C54" s="29"/>
      <c r="D54" s="29"/>
      <c r="E54" s="29"/>
      <c r="F54" s="29"/>
      <c r="G54" s="11"/>
      <c r="H54" s="11"/>
      <c r="I54" s="11"/>
      <c r="J54" s="11"/>
    </row>
    <row r="55" spans="2:10" x14ac:dyDescent="0.25">
      <c r="B55" s="16" t="s">
        <v>357</v>
      </c>
      <c r="C55" s="28" t="s">
        <v>1070</v>
      </c>
      <c r="D55" s="28"/>
      <c r="E55" s="28" t="s">
        <v>612</v>
      </c>
      <c r="F55" s="28" t="s">
        <v>613</v>
      </c>
      <c r="G55" s="20"/>
      <c r="H55" s="20"/>
      <c r="I55" s="20"/>
      <c r="J55" s="20"/>
    </row>
    <row r="56" spans="2:10" ht="12.5" x14ac:dyDescent="0.25">
      <c r="B56" s="16" t="s">
        <v>626</v>
      </c>
      <c r="C56" s="28" t="s">
        <v>1071</v>
      </c>
      <c r="D56" s="28"/>
      <c r="E56" s="28" t="s">
        <v>612</v>
      </c>
      <c r="F56" s="28" t="s">
        <v>613</v>
      </c>
      <c r="G56" s="20"/>
      <c r="H56" s="20"/>
      <c r="I56" s="20"/>
      <c r="J56" s="20"/>
    </row>
    <row r="57" spans="2:10" ht="12.5" x14ac:dyDescent="0.25">
      <c r="B57" s="16" t="s">
        <v>627</v>
      </c>
      <c r="C57" s="28" t="s">
        <v>1072</v>
      </c>
      <c r="D57" s="28"/>
      <c r="E57" s="28" t="s">
        <v>612</v>
      </c>
      <c r="F57" s="28" t="s">
        <v>613</v>
      </c>
      <c r="G57" s="20"/>
      <c r="H57" s="20"/>
      <c r="I57" s="20"/>
      <c r="J57" s="20"/>
    </row>
    <row r="58" spans="2:10" ht="12.5" x14ac:dyDescent="0.25">
      <c r="B58" s="16" t="s">
        <v>628</v>
      </c>
      <c r="C58" s="28" t="s">
        <v>1073</v>
      </c>
      <c r="D58" s="28"/>
      <c r="E58" s="28" t="s">
        <v>612</v>
      </c>
      <c r="F58" s="28" t="s">
        <v>613</v>
      </c>
      <c r="G58" s="20"/>
      <c r="H58" s="20"/>
      <c r="I58" s="20"/>
      <c r="J58" s="20"/>
    </row>
    <row r="59" spans="2:10" x14ac:dyDescent="0.25">
      <c r="B59" s="16" t="s">
        <v>358</v>
      </c>
      <c r="C59" s="28" t="s">
        <v>1074</v>
      </c>
      <c r="D59" s="28"/>
      <c r="E59" s="28" t="s">
        <v>612</v>
      </c>
      <c r="F59" s="28" t="s">
        <v>613</v>
      </c>
      <c r="G59" s="20"/>
      <c r="H59" s="20"/>
      <c r="I59" s="20"/>
      <c r="J59" s="20"/>
    </row>
    <row r="60" spans="2:10" x14ac:dyDescent="0.25">
      <c r="B60" s="16" t="s">
        <v>359</v>
      </c>
      <c r="C60" s="28" t="s">
        <v>1075</v>
      </c>
      <c r="D60" s="28"/>
      <c r="E60" s="28" t="s">
        <v>612</v>
      </c>
      <c r="F60" s="28" t="s">
        <v>613</v>
      </c>
      <c r="G60" s="20"/>
      <c r="H60" s="20"/>
      <c r="I60" s="20"/>
      <c r="J60" s="20"/>
    </row>
    <row r="61" spans="2:10" x14ac:dyDescent="0.25">
      <c r="B61" s="16" t="s">
        <v>360</v>
      </c>
      <c r="C61" s="28" t="s">
        <v>1076</v>
      </c>
      <c r="D61" s="28"/>
      <c r="E61" s="28" t="s">
        <v>612</v>
      </c>
      <c r="F61" s="28" t="s">
        <v>613</v>
      </c>
      <c r="G61" s="20"/>
      <c r="H61" s="20"/>
      <c r="I61" s="20"/>
      <c r="J61" s="20"/>
    </row>
    <row r="62" spans="2:10" x14ac:dyDescent="0.25">
      <c r="B62" s="14"/>
      <c r="C62" s="29"/>
      <c r="D62" s="29"/>
      <c r="E62" s="29"/>
      <c r="F62" s="29"/>
      <c r="G62" s="11"/>
      <c r="H62" s="11"/>
      <c r="I62" s="11"/>
      <c r="J62" s="11"/>
    </row>
    <row r="63" spans="2:10" x14ac:dyDescent="0.25">
      <c r="B63" s="14" t="s">
        <v>365</v>
      </c>
      <c r="C63" s="29"/>
      <c r="D63" s="29"/>
      <c r="E63" s="29"/>
      <c r="F63" s="29"/>
      <c r="G63" s="11"/>
      <c r="H63" s="11"/>
      <c r="I63" s="11"/>
      <c r="J63" s="11"/>
    </row>
    <row r="64" spans="2:10" x14ac:dyDescent="0.25">
      <c r="B64" s="16" t="s">
        <v>357</v>
      </c>
      <c r="C64" s="28" t="s">
        <v>1077</v>
      </c>
      <c r="D64" s="28"/>
      <c r="E64" s="28" t="s">
        <v>612</v>
      </c>
      <c r="F64" s="28" t="s">
        <v>613</v>
      </c>
      <c r="G64" s="20"/>
      <c r="H64" s="20"/>
      <c r="I64" s="20"/>
      <c r="J64" s="20"/>
    </row>
    <row r="65" spans="2:10" ht="12.5" x14ac:dyDescent="0.25">
      <c r="B65" s="16" t="s">
        <v>626</v>
      </c>
      <c r="C65" s="28" t="s">
        <v>1078</v>
      </c>
      <c r="D65" s="28"/>
      <c r="E65" s="28" t="s">
        <v>612</v>
      </c>
      <c r="F65" s="28" t="s">
        <v>613</v>
      </c>
      <c r="G65" s="20"/>
      <c r="H65" s="20"/>
      <c r="I65" s="20"/>
      <c r="J65" s="20"/>
    </row>
    <row r="66" spans="2:10" ht="12.5" x14ac:dyDescent="0.25">
      <c r="B66" s="16" t="s">
        <v>627</v>
      </c>
      <c r="C66" s="28" t="s">
        <v>1079</v>
      </c>
      <c r="D66" s="28"/>
      <c r="E66" s="28" t="s">
        <v>612</v>
      </c>
      <c r="F66" s="28" t="s">
        <v>613</v>
      </c>
      <c r="G66" s="20"/>
      <c r="H66" s="20"/>
      <c r="I66" s="20"/>
      <c r="J66" s="20"/>
    </row>
    <row r="67" spans="2:10" ht="12.5" x14ac:dyDescent="0.25">
      <c r="B67" s="16" t="s">
        <v>628</v>
      </c>
      <c r="C67" s="28" t="s">
        <v>1080</v>
      </c>
      <c r="D67" s="28"/>
      <c r="E67" s="28" t="s">
        <v>612</v>
      </c>
      <c r="F67" s="28" t="s">
        <v>613</v>
      </c>
      <c r="G67" s="20"/>
      <c r="H67" s="20"/>
      <c r="I67" s="20"/>
      <c r="J67" s="20"/>
    </row>
    <row r="68" spans="2:10" x14ac:dyDescent="0.25">
      <c r="B68" s="16" t="s">
        <v>358</v>
      </c>
      <c r="C68" s="28" t="s">
        <v>1081</v>
      </c>
      <c r="D68" s="28"/>
      <c r="E68" s="28" t="s">
        <v>612</v>
      </c>
      <c r="F68" s="28" t="s">
        <v>613</v>
      </c>
      <c r="G68" s="20"/>
      <c r="H68" s="20"/>
      <c r="I68" s="20"/>
      <c r="J68" s="20"/>
    </row>
    <row r="69" spans="2:10" x14ac:dyDescent="0.25">
      <c r="B69" s="16" t="s">
        <v>359</v>
      </c>
      <c r="C69" s="28" t="s">
        <v>1082</v>
      </c>
      <c r="D69" s="28"/>
      <c r="E69" s="28" t="s">
        <v>612</v>
      </c>
      <c r="F69" s="28" t="s">
        <v>613</v>
      </c>
      <c r="G69" s="20"/>
      <c r="H69" s="20"/>
      <c r="I69" s="20"/>
      <c r="J69" s="20"/>
    </row>
    <row r="70" spans="2:10" x14ac:dyDescent="0.25">
      <c r="B70" s="16" t="s">
        <v>360</v>
      </c>
      <c r="C70" s="28" t="s">
        <v>1083</v>
      </c>
      <c r="D70" s="28"/>
      <c r="E70" s="28" t="s">
        <v>612</v>
      </c>
      <c r="F70" s="28" t="s">
        <v>613</v>
      </c>
      <c r="G70" s="20"/>
      <c r="H70" s="20"/>
      <c r="I70" s="20"/>
      <c r="J70" s="20"/>
    </row>
    <row r="71" spans="2:10" x14ac:dyDescent="0.25">
      <c r="B71" s="14"/>
      <c r="C71" s="29"/>
      <c r="D71" s="29"/>
      <c r="E71" s="29"/>
      <c r="F71" s="29"/>
      <c r="G71" s="11"/>
      <c r="H71" s="11"/>
      <c r="I71" s="11"/>
      <c r="J71" s="11"/>
    </row>
    <row r="72" spans="2:10" x14ac:dyDescent="0.25">
      <c r="B72" s="14" t="s">
        <v>366</v>
      </c>
      <c r="C72" s="29"/>
      <c r="D72" s="29"/>
      <c r="E72" s="29"/>
      <c r="F72" s="29"/>
      <c r="G72" s="11"/>
      <c r="H72" s="11"/>
      <c r="I72" s="11"/>
      <c r="J72" s="11"/>
    </row>
    <row r="73" spans="2:10" x14ac:dyDescent="0.25">
      <c r="B73" s="16" t="s">
        <v>357</v>
      </c>
      <c r="C73" s="28" t="s">
        <v>1084</v>
      </c>
      <c r="D73" s="28"/>
      <c r="E73" s="28" t="s">
        <v>612</v>
      </c>
      <c r="F73" s="28" t="s">
        <v>613</v>
      </c>
      <c r="G73" s="20"/>
      <c r="H73" s="20"/>
      <c r="I73" s="20"/>
      <c r="J73" s="20"/>
    </row>
    <row r="74" spans="2:10" ht="12.5" x14ac:dyDescent="0.25">
      <c r="B74" s="16" t="s">
        <v>626</v>
      </c>
      <c r="C74" s="28" t="s">
        <v>1085</v>
      </c>
      <c r="D74" s="28"/>
      <c r="E74" s="28" t="s">
        <v>612</v>
      </c>
      <c r="F74" s="28" t="s">
        <v>613</v>
      </c>
      <c r="G74" s="20"/>
      <c r="H74" s="20"/>
      <c r="I74" s="20"/>
      <c r="J74" s="20"/>
    </row>
    <row r="75" spans="2:10" ht="12.5" x14ac:dyDescent="0.25">
      <c r="B75" s="16" t="s">
        <v>627</v>
      </c>
      <c r="C75" s="28" t="s">
        <v>1086</v>
      </c>
      <c r="D75" s="28"/>
      <c r="E75" s="28" t="s">
        <v>612</v>
      </c>
      <c r="F75" s="28" t="s">
        <v>613</v>
      </c>
      <c r="G75" s="20"/>
      <c r="H75" s="20"/>
      <c r="I75" s="20"/>
      <c r="J75" s="20"/>
    </row>
    <row r="76" spans="2:10" ht="12.5" x14ac:dyDescent="0.25">
      <c r="B76" s="16" t="s">
        <v>628</v>
      </c>
      <c r="C76" s="28" t="s">
        <v>1087</v>
      </c>
      <c r="D76" s="28"/>
      <c r="E76" s="28" t="s">
        <v>612</v>
      </c>
      <c r="F76" s="28" t="s">
        <v>613</v>
      </c>
      <c r="G76" s="20"/>
      <c r="H76" s="20"/>
      <c r="I76" s="20"/>
      <c r="J76" s="20"/>
    </row>
    <row r="77" spans="2:10" x14ac:dyDescent="0.25">
      <c r="B77" s="16" t="s">
        <v>358</v>
      </c>
      <c r="C77" s="28" t="s">
        <v>1088</v>
      </c>
      <c r="D77" s="28"/>
      <c r="E77" s="28" t="s">
        <v>612</v>
      </c>
      <c r="F77" s="28" t="s">
        <v>613</v>
      </c>
      <c r="G77" s="20"/>
      <c r="H77" s="20"/>
      <c r="I77" s="20"/>
      <c r="J77" s="20"/>
    </row>
    <row r="78" spans="2:10" x14ac:dyDescent="0.25">
      <c r="B78" s="16" t="s">
        <v>359</v>
      </c>
      <c r="C78" s="28" t="s">
        <v>1089</v>
      </c>
      <c r="D78" s="28"/>
      <c r="E78" s="28" t="s">
        <v>612</v>
      </c>
      <c r="F78" s="28" t="s">
        <v>613</v>
      </c>
      <c r="G78" s="20"/>
      <c r="H78" s="20"/>
      <c r="I78" s="20"/>
      <c r="J78" s="20"/>
    </row>
    <row r="79" spans="2:10" x14ac:dyDescent="0.25">
      <c r="B79" s="16" t="s">
        <v>360</v>
      </c>
      <c r="C79" s="28" t="s">
        <v>1090</v>
      </c>
      <c r="D79" s="28"/>
      <c r="E79" s="28" t="s">
        <v>612</v>
      </c>
      <c r="F79" s="28" t="s">
        <v>613</v>
      </c>
      <c r="G79" s="20"/>
      <c r="H79" s="20"/>
      <c r="I79" s="20"/>
      <c r="J79" s="20"/>
    </row>
  </sheetData>
  <conditionalFormatting sqref="G12:J12">
    <cfRule type="expression" dxfId="1" priority="671">
      <formula>IF(AND(G10&lt;&gt;"",G11&lt;&gt;""),IF(OR(LEN(G10)&lt;&gt;4,LEN(G11)&gt;3),TRUE,FALSE),FALSE)</formula>
    </cfRule>
    <cfRule type="expression" dxfId="0" priority="672">
      <formula>IF(G12&lt;&gt;"",IF(COUNTIF($H$11:$FJ$11,G12)&gt;1,TRUE,FALSE),FALSE)</formula>
    </cfRule>
  </conditionalFormatting>
  <dataValidations count="2">
    <dataValidation type="list" allowBlank="1" showInputMessage="1" showErrorMessage="1" sqref="G10:J10" xr:uid="{C1B9B2FA-572A-4FA1-ACCA-05B4791F79EC}">
      <formula1>PeriodList</formula1>
    </dataValidation>
    <dataValidation type="list" allowBlank="1" showInputMessage="1" showErrorMessage="1" sqref="G11:J11" xr:uid="{3E117BB0-3CC9-4B94-A7FA-D03D493E34CB}">
      <formula1>FrequencyList</formula1>
    </dataValidation>
  </dataValidations>
  <pageMargins left="0.7" right="0.7" top="0.75" bottom="0.75" header="0.3" footer="0.3"/>
  <pageSetup scale="54" orientation="portrait" r:id="rId1"/>
  <colBreaks count="1" manualBreakCount="1">
    <brk id="10" max="78" man="1"/>
  </colBreaks>
  <ignoredErrors>
    <ignoredError sqref="G10 H10:J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AFA7-17D9-48D2-BDC0-1EDBCF7ADD42}">
  <sheetPr codeName="Sheet1">
    <pageSetUpPr fitToPage="1"/>
  </sheetPr>
  <dimension ref="A1:J135"/>
  <sheetViews>
    <sheetView view="pageBreakPreview" zoomScale="130" zoomScaleNormal="80" zoomScaleSheetLayoutView="130" workbookViewId="0">
      <selection activeCell="F1" sqref="C1:F1048576"/>
    </sheetView>
  </sheetViews>
  <sheetFormatPr defaultColWidth="9.1796875" defaultRowHeight="13" x14ac:dyDescent="0.35"/>
  <cols>
    <col min="1" max="1" width="9.453125" style="40" customWidth="1"/>
    <col min="2" max="2" width="62.1796875" style="41" customWidth="1"/>
    <col min="3" max="3" width="26.7265625" style="42" hidden="1" customWidth="1"/>
    <col min="4" max="5" width="26.7265625" style="40" hidden="1" customWidth="1"/>
    <col min="6" max="6" width="20.26953125" style="40" hidden="1" customWidth="1"/>
    <col min="7" max="10" width="27.54296875" style="40" customWidth="1"/>
    <col min="11" max="16384" width="9.1796875" style="40"/>
  </cols>
  <sheetData>
    <row r="1" spans="1:10" ht="13.5" thickBot="1" x14ac:dyDescent="0.4"/>
    <row r="2" spans="1:10" x14ac:dyDescent="0.35">
      <c r="B2" s="44" t="s">
        <v>12</v>
      </c>
      <c r="C2" s="43"/>
      <c r="D2" s="45"/>
      <c r="E2" s="45"/>
      <c r="F2" s="45"/>
    </row>
    <row r="3" spans="1:10" s="45" customFormat="1" x14ac:dyDescent="0.35">
      <c r="B3" s="46" t="s">
        <v>76</v>
      </c>
      <c r="C3" s="43"/>
      <c r="G3" s="47"/>
    </row>
    <row r="4" spans="1:10" s="45" customFormat="1" x14ac:dyDescent="0.35">
      <c r="B4" s="46" t="s">
        <v>77</v>
      </c>
      <c r="C4" s="43"/>
      <c r="G4" s="47"/>
      <c r="H4" s="47"/>
      <c r="I4" s="47"/>
      <c r="J4" s="47"/>
    </row>
    <row r="5" spans="1:10" s="45" customFormat="1" x14ac:dyDescent="0.35">
      <c r="B5" s="46" t="s">
        <v>78</v>
      </c>
      <c r="C5" s="43"/>
    </row>
    <row r="6" spans="1:10" s="45" customFormat="1" ht="13.5" thickBot="1" x14ac:dyDescent="0.4">
      <c r="B6" s="48" t="s">
        <v>79</v>
      </c>
      <c r="C6" s="43"/>
    </row>
    <row r="7" spans="1:10" s="45" customFormat="1" x14ac:dyDescent="0.25">
      <c r="C7" s="43"/>
      <c r="G7" s="233" t="s">
        <v>80</v>
      </c>
      <c r="H7" s="233" t="s">
        <v>80</v>
      </c>
      <c r="I7" s="233" t="s">
        <v>80</v>
      </c>
      <c r="J7" s="233" t="s">
        <v>81</v>
      </c>
    </row>
    <row r="8" spans="1:10" s="45" customFormat="1" x14ac:dyDescent="0.25">
      <c r="B8" s="49"/>
      <c r="C8" s="43"/>
      <c r="G8" s="234" t="s">
        <v>82</v>
      </c>
      <c r="H8" s="234" t="s">
        <v>83</v>
      </c>
      <c r="I8" s="234" t="s">
        <v>84</v>
      </c>
      <c r="J8" s="234" t="s">
        <v>85</v>
      </c>
    </row>
    <row r="9" spans="1:10" s="45" customFormat="1" x14ac:dyDescent="0.25">
      <c r="B9" s="49"/>
      <c r="C9" s="43"/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1:10" x14ac:dyDescent="0.35">
      <c r="B10" s="50" t="s">
        <v>206</v>
      </c>
      <c r="C10" s="52"/>
      <c r="D10" s="51"/>
      <c r="E10" s="51"/>
      <c r="F10" s="51"/>
      <c r="G10" s="53"/>
      <c r="H10" s="53"/>
      <c r="I10" s="53"/>
      <c r="J10" s="53"/>
    </row>
    <row r="11" spans="1:10" ht="22.5" customHeight="1" x14ac:dyDescent="0.25">
      <c r="A11" s="54"/>
      <c r="B11" s="55" t="s">
        <v>1111</v>
      </c>
      <c r="C11" s="57" t="s">
        <v>404</v>
      </c>
      <c r="D11" s="56"/>
      <c r="E11" s="56" t="s">
        <v>608</v>
      </c>
      <c r="F11" s="56" t="s">
        <v>609</v>
      </c>
      <c r="G11" s="216"/>
      <c r="H11" s="217"/>
      <c r="I11" s="217"/>
      <c r="J11" s="217"/>
    </row>
    <row r="12" spans="1:10" x14ac:dyDescent="0.25">
      <c r="A12" s="54"/>
      <c r="B12" s="55" t="s">
        <v>545</v>
      </c>
      <c r="C12" s="59" t="s">
        <v>405</v>
      </c>
      <c r="D12" s="60"/>
      <c r="E12" s="58" t="s">
        <v>608</v>
      </c>
      <c r="F12" s="58" t="s">
        <v>609</v>
      </c>
      <c r="G12" s="218"/>
      <c r="H12" s="219"/>
      <c r="I12" s="219"/>
      <c r="J12" s="219"/>
    </row>
    <row r="13" spans="1:10" x14ac:dyDescent="0.25">
      <c r="A13" s="54"/>
      <c r="B13" s="55" t="s">
        <v>1096</v>
      </c>
      <c r="C13" s="59" t="s">
        <v>406</v>
      </c>
      <c r="D13" s="60"/>
      <c r="E13" s="58" t="s">
        <v>608</v>
      </c>
      <c r="F13" s="58" t="s">
        <v>609</v>
      </c>
      <c r="G13" s="218"/>
      <c r="H13" s="219"/>
      <c r="I13" s="219"/>
      <c r="J13" s="219"/>
    </row>
    <row r="14" spans="1:10" ht="15.5" x14ac:dyDescent="0.25">
      <c r="A14" s="54"/>
      <c r="B14" s="55" t="s">
        <v>1112</v>
      </c>
      <c r="C14" s="59" t="s">
        <v>407</v>
      </c>
      <c r="D14" s="60"/>
      <c r="E14" s="58" t="s">
        <v>608</v>
      </c>
      <c r="F14" s="58" t="s">
        <v>609</v>
      </c>
      <c r="G14" s="218"/>
      <c r="H14" s="219"/>
      <c r="I14" s="219"/>
      <c r="J14" s="219"/>
    </row>
    <row r="15" spans="1:10" x14ac:dyDescent="0.35">
      <c r="A15" s="54"/>
      <c r="B15" s="55" t="s">
        <v>534</v>
      </c>
      <c r="C15" s="59" t="s">
        <v>408</v>
      </c>
      <c r="D15" s="60"/>
      <c r="E15" s="58" t="s">
        <v>608</v>
      </c>
      <c r="F15" s="58" t="s">
        <v>609</v>
      </c>
      <c r="G15" s="220" t="str">
        <f>IF(OR(ISNUMBER(G11),ISNUMBER(G14)),SUM(G11)-SUM(G14),"")</f>
        <v/>
      </c>
      <c r="H15" s="220" t="str">
        <f t="shared" ref="H15:J15" si="1">IF(OR(ISNUMBER(H11),ISNUMBER(H14)),SUM(H11)-SUM(H14),"")</f>
        <v/>
      </c>
      <c r="I15" s="220" t="str">
        <f t="shared" si="1"/>
        <v/>
      </c>
      <c r="J15" s="220" t="str">
        <f t="shared" si="1"/>
        <v/>
      </c>
    </row>
    <row r="16" spans="1:10" x14ac:dyDescent="0.25">
      <c r="A16" s="54"/>
      <c r="B16" s="55" t="s">
        <v>0</v>
      </c>
      <c r="C16" s="59" t="s">
        <v>409</v>
      </c>
      <c r="D16" s="60"/>
      <c r="E16" s="58" t="s">
        <v>608</v>
      </c>
      <c r="F16" s="58" t="s">
        <v>609</v>
      </c>
      <c r="G16" s="218"/>
      <c r="H16" s="219"/>
      <c r="I16" s="219"/>
      <c r="J16" s="219"/>
    </row>
    <row r="17" spans="1:10" ht="15.5" x14ac:dyDescent="0.25">
      <c r="A17" s="54"/>
      <c r="B17" s="55" t="s">
        <v>1113</v>
      </c>
      <c r="C17" s="59" t="s">
        <v>410</v>
      </c>
      <c r="D17" s="60"/>
      <c r="E17" s="58" t="s">
        <v>608</v>
      </c>
      <c r="F17" s="58" t="s">
        <v>609</v>
      </c>
      <c r="G17" s="218"/>
      <c r="H17" s="219"/>
      <c r="I17" s="219"/>
      <c r="J17" s="219"/>
    </row>
    <row r="18" spans="1:10" x14ac:dyDescent="0.25">
      <c r="A18" s="54"/>
      <c r="B18" s="55" t="s">
        <v>546</v>
      </c>
      <c r="C18" s="59" t="s">
        <v>411</v>
      </c>
      <c r="D18" s="60"/>
      <c r="E18" s="58" t="s">
        <v>608</v>
      </c>
      <c r="F18" s="58" t="s">
        <v>609</v>
      </c>
      <c r="G18" s="218"/>
      <c r="H18" s="219"/>
      <c r="I18" s="219"/>
      <c r="J18" s="219"/>
    </row>
    <row r="19" spans="1:10" x14ac:dyDescent="0.25">
      <c r="A19" s="54"/>
      <c r="B19" s="55" t="s">
        <v>547</v>
      </c>
      <c r="C19" s="59" t="s">
        <v>412</v>
      </c>
      <c r="D19" s="60"/>
      <c r="E19" s="58" t="s">
        <v>608</v>
      </c>
      <c r="F19" s="58" t="s">
        <v>609</v>
      </c>
      <c r="G19" s="218"/>
      <c r="H19" s="219"/>
      <c r="I19" s="219"/>
      <c r="J19" s="219"/>
    </row>
    <row r="20" spans="1:10" ht="15.5" x14ac:dyDescent="0.25">
      <c r="A20" s="54"/>
      <c r="B20" s="62" t="s">
        <v>1114</v>
      </c>
      <c r="C20" s="64" t="s">
        <v>413</v>
      </c>
      <c r="D20" s="65"/>
      <c r="E20" s="63" t="s">
        <v>608</v>
      </c>
      <c r="F20" s="63" t="s">
        <v>609</v>
      </c>
      <c r="G20" s="218"/>
      <c r="H20" s="219"/>
      <c r="I20" s="219"/>
      <c r="J20" s="219"/>
    </row>
    <row r="21" spans="1:10" x14ac:dyDescent="0.35">
      <c r="A21" s="54"/>
      <c r="B21" s="55" t="s">
        <v>535</v>
      </c>
      <c r="C21" s="59" t="s">
        <v>414</v>
      </c>
      <c r="D21" s="60"/>
      <c r="E21" s="58" t="s">
        <v>608</v>
      </c>
      <c r="F21" s="58" t="s">
        <v>609</v>
      </c>
      <c r="G21" s="220" t="str">
        <f>IF(OR(ISNUMBER(G15),ISNUMBER(G16)),SUM(G15:G16),"")</f>
        <v/>
      </c>
      <c r="H21" s="220" t="str">
        <f t="shared" ref="H21:J21" si="2">IF(OR(ISNUMBER(H15),ISNUMBER(H16)),SUM(H15:H16),"")</f>
        <v/>
      </c>
      <c r="I21" s="220" t="str">
        <f t="shared" si="2"/>
        <v/>
      </c>
      <c r="J21" s="220" t="str">
        <f t="shared" si="2"/>
        <v/>
      </c>
    </row>
    <row r="22" spans="1:10" x14ac:dyDescent="0.25">
      <c r="A22" s="54"/>
      <c r="B22" s="55" t="s">
        <v>1</v>
      </c>
      <c r="C22" s="59" t="s">
        <v>415</v>
      </c>
      <c r="D22" s="60"/>
      <c r="E22" s="58" t="s">
        <v>608</v>
      </c>
      <c r="F22" s="58" t="s">
        <v>609</v>
      </c>
      <c r="G22" s="218"/>
      <c r="H22" s="219"/>
      <c r="I22" s="219"/>
      <c r="J22" s="219"/>
    </row>
    <row r="23" spans="1:10" x14ac:dyDescent="0.25">
      <c r="A23" s="54"/>
      <c r="B23" s="55" t="s">
        <v>548</v>
      </c>
      <c r="C23" s="59" t="s">
        <v>416</v>
      </c>
      <c r="D23" s="60"/>
      <c r="E23" s="58" t="s">
        <v>608</v>
      </c>
      <c r="F23" s="58" t="s">
        <v>609</v>
      </c>
      <c r="G23" s="218"/>
      <c r="H23" s="219"/>
      <c r="I23" s="219"/>
      <c r="J23" s="219"/>
    </row>
    <row r="24" spans="1:10" x14ac:dyDescent="0.25">
      <c r="A24" s="54"/>
      <c r="B24" s="62" t="s">
        <v>549</v>
      </c>
      <c r="C24" s="64" t="s">
        <v>417</v>
      </c>
      <c r="D24" s="65"/>
      <c r="E24" s="63" t="s">
        <v>608</v>
      </c>
      <c r="F24" s="63" t="s">
        <v>609</v>
      </c>
      <c r="G24" s="218"/>
      <c r="H24" s="219"/>
      <c r="I24" s="219"/>
      <c r="J24" s="219"/>
    </row>
    <row r="25" spans="1:10" x14ac:dyDescent="0.25">
      <c r="A25" s="54"/>
      <c r="B25" s="55" t="s">
        <v>2</v>
      </c>
      <c r="C25" s="59" t="s">
        <v>418</v>
      </c>
      <c r="D25" s="60"/>
      <c r="E25" s="58" t="s">
        <v>608</v>
      </c>
      <c r="F25" s="58" t="s">
        <v>609</v>
      </c>
      <c r="G25" s="218"/>
      <c r="H25" s="219"/>
      <c r="I25" s="219"/>
      <c r="J25" s="219"/>
    </row>
    <row r="26" spans="1:10" x14ac:dyDescent="0.25">
      <c r="A26" s="54"/>
      <c r="B26" s="55" t="s">
        <v>550</v>
      </c>
      <c r="C26" s="59" t="s">
        <v>419</v>
      </c>
      <c r="D26" s="60"/>
      <c r="E26" s="58" t="s">
        <v>608</v>
      </c>
      <c r="F26" s="58" t="s">
        <v>609</v>
      </c>
      <c r="G26" s="218"/>
      <c r="H26" s="219"/>
      <c r="I26" s="219"/>
      <c r="J26" s="219"/>
    </row>
    <row r="27" spans="1:10" x14ac:dyDescent="0.25">
      <c r="A27" s="54"/>
      <c r="B27" s="55" t="s">
        <v>551</v>
      </c>
      <c r="C27" s="59" t="s">
        <v>420</v>
      </c>
      <c r="D27" s="60"/>
      <c r="E27" s="58" t="s">
        <v>608</v>
      </c>
      <c r="F27" s="58" t="s">
        <v>609</v>
      </c>
      <c r="G27" s="218"/>
      <c r="H27" s="219"/>
      <c r="I27" s="219"/>
      <c r="J27" s="219"/>
    </row>
    <row r="28" spans="1:10" x14ac:dyDescent="0.35">
      <c r="A28" s="54"/>
      <c r="B28" s="55" t="s">
        <v>536</v>
      </c>
      <c r="C28" s="59" t="s">
        <v>652</v>
      </c>
      <c r="D28" s="60"/>
      <c r="E28" s="58" t="s">
        <v>608</v>
      </c>
      <c r="F28" s="58" t="s">
        <v>609</v>
      </c>
      <c r="G28" s="220" t="str">
        <f>IF(OR(ISNUMBER(G21),ISNUMBER(G22),ISNUMBER(G25)),SUM(G21)-SUM(G22,G25),"")</f>
        <v/>
      </c>
      <c r="H28" s="220" t="str">
        <f t="shared" ref="H28:J28" si="3">IF(OR(ISNUMBER(H21),ISNUMBER(H22),ISNUMBER(H25)),SUM(H21)-SUM(H22,H25),"")</f>
        <v/>
      </c>
      <c r="I28" s="220" t="str">
        <f t="shared" si="3"/>
        <v/>
      </c>
      <c r="J28" s="220" t="str">
        <f t="shared" si="3"/>
        <v/>
      </c>
    </row>
    <row r="29" spans="1:10" x14ac:dyDescent="0.25">
      <c r="A29" s="54"/>
      <c r="B29" s="55" t="s">
        <v>3</v>
      </c>
      <c r="C29" s="59" t="s">
        <v>421</v>
      </c>
      <c r="D29" s="60"/>
      <c r="E29" s="58" t="s">
        <v>608</v>
      </c>
      <c r="F29" s="58" t="s">
        <v>609</v>
      </c>
      <c r="G29" s="218"/>
      <c r="H29" s="219"/>
      <c r="I29" s="219"/>
      <c r="J29" s="219"/>
    </row>
    <row r="30" spans="1:10" x14ac:dyDescent="0.35">
      <c r="A30" s="54"/>
      <c r="B30" s="55" t="s">
        <v>537</v>
      </c>
      <c r="C30" s="59" t="s">
        <v>422</v>
      </c>
      <c r="D30" s="60"/>
      <c r="E30" s="58" t="s">
        <v>608</v>
      </c>
      <c r="F30" s="58" t="s">
        <v>609</v>
      </c>
      <c r="G30" s="220" t="str">
        <f>IF(OR(ISNUMBER(G28),ISNUMBER(G29)),SUM(G28)-SUM(G29),"")</f>
        <v/>
      </c>
      <c r="H30" s="220" t="str">
        <f t="shared" ref="H30:J30" si="4">IF(OR(ISNUMBER(H28),ISNUMBER(H29)),SUM(H28)-SUM(H29),"")</f>
        <v/>
      </c>
      <c r="I30" s="220" t="str">
        <f t="shared" si="4"/>
        <v/>
      </c>
      <c r="J30" s="220" t="str">
        <f t="shared" si="4"/>
        <v/>
      </c>
    </row>
    <row r="31" spans="1:10" x14ac:dyDescent="0.25">
      <c r="A31" s="54"/>
      <c r="B31" s="55" t="s">
        <v>4</v>
      </c>
      <c r="C31" s="59" t="s">
        <v>653</v>
      </c>
      <c r="D31" s="60"/>
      <c r="E31" s="58" t="s">
        <v>608</v>
      </c>
      <c r="F31" s="58" t="s">
        <v>609</v>
      </c>
      <c r="G31" s="218"/>
      <c r="H31" s="219"/>
      <c r="I31" s="219"/>
      <c r="J31" s="219"/>
    </row>
    <row r="32" spans="1:10" x14ac:dyDescent="0.25">
      <c r="A32" s="54"/>
      <c r="B32" s="55" t="s">
        <v>5</v>
      </c>
      <c r="C32" s="59" t="s">
        <v>423</v>
      </c>
      <c r="D32" s="60"/>
      <c r="E32" s="58" t="s">
        <v>608</v>
      </c>
      <c r="F32" s="58" t="s">
        <v>609</v>
      </c>
      <c r="G32" s="218"/>
      <c r="H32" s="219"/>
      <c r="I32" s="219"/>
      <c r="J32" s="219"/>
    </row>
    <row r="33" spans="1:10" x14ac:dyDescent="0.35">
      <c r="A33" s="54"/>
      <c r="B33" s="55" t="s">
        <v>1115</v>
      </c>
      <c r="C33" s="59" t="s">
        <v>424</v>
      </c>
      <c r="D33" s="60"/>
      <c r="E33" s="58" t="s">
        <v>608</v>
      </c>
      <c r="F33" s="58" t="s">
        <v>609</v>
      </c>
      <c r="G33" s="220" t="str">
        <f>IF(OR(ISNUMBER(G30),ISNUMBER(G32)),SUM(G30)-SUM(G32),"")</f>
        <v/>
      </c>
      <c r="H33" s="220" t="str">
        <f t="shared" ref="H33:J33" si="5">IF(OR(ISNUMBER(H30),ISNUMBER(H32)),SUM(H30)-SUM(H32),"")</f>
        <v/>
      </c>
      <c r="I33" s="220" t="str">
        <f t="shared" si="5"/>
        <v/>
      </c>
      <c r="J33" s="220" t="str">
        <f t="shared" si="5"/>
        <v/>
      </c>
    </row>
    <row r="34" spans="1:10" x14ac:dyDescent="0.25">
      <c r="A34" s="54"/>
      <c r="B34" s="55"/>
      <c r="C34" s="59"/>
      <c r="D34" s="60"/>
      <c r="E34" s="58"/>
      <c r="F34" s="58"/>
      <c r="G34" s="221"/>
      <c r="H34" s="222"/>
      <c r="I34" s="222"/>
      <c r="J34" s="222"/>
    </row>
    <row r="35" spans="1:10" x14ac:dyDescent="0.25">
      <c r="A35" s="54"/>
      <c r="B35" s="50" t="s">
        <v>209</v>
      </c>
      <c r="C35" s="71"/>
      <c r="D35" s="72"/>
      <c r="E35" s="70"/>
      <c r="F35" s="70"/>
      <c r="G35" s="223"/>
      <c r="H35" s="224"/>
      <c r="I35" s="224"/>
      <c r="J35" s="224"/>
    </row>
    <row r="36" spans="1:10" x14ac:dyDescent="0.35">
      <c r="B36" s="75" t="s">
        <v>1116</v>
      </c>
      <c r="C36" s="77" t="s">
        <v>425</v>
      </c>
      <c r="D36" s="78"/>
      <c r="E36" s="76" t="s">
        <v>608</v>
      </c>
      <c r="F36" s="76" t="s">
        <v>609</v>
      </c>
      <c r="G36" s="220" t="str">
        <f>IF(OR(ISNUMBER(G37),ISNUMBER(G38)),SUM(G37:G38),"")</f>
        <v/>
      </c>
      <c r="H36" s="220" t="str">
        <f t="shared" ref="H36:J36" si="6">IF(OR(ISNUMBER(H37),ISNUMBER(H38)),SUM(H37:H38),"")</f>
        <v/>
      </c>
      <c r="I36" s="220" t="str">
        <f t="shared" si="6"/>
        <v/>
      </c>
      <c r="J36" s="220" t="str">
        <f t="shared" si="6"/>
        <v/>
      </c>
    </row>
    <row r="37" spans="1:10" x14ac:dyDescent="0.25">
      <c r="B37" s="55" t="s">
        <v>538</v>
      </c>
      <c r="C37" s="59" t="s">
        <v>426</v>
      </c>
      <c r="D37" s="60"/>
      <c r="E37" s="58" t="s">
        <v>608</v>
      </c>
      <c r="F37" s="58" t="s">
        <v>609</v>
      </c>
      <c r="G37" s="218"/>
      <c r="H37" s="219"/>
      <c r="I37" s="219"/>
      <c r="J37" s="219"/>
    </row>
    <row r="38" spans="1:10" x14ac:dyDescent="0.35">
      <c r="B38" s="55" t="s">
        <v>539</v>
      </c>
      <c r="C38" s="59" t="s">
        <v>427</v>
      </c>
      <c r="D38" s="60"/>
      <c r="E38" s="58" t="s">
        <v>608</v>
      </c>
      <c r="F38" s="58" t="s">
        <v>609</v>
      </c>
      <c r="G38" s="220" t="str">
        <f>IF(OR(ISNUMBER(G39),ISNUMBER(G40),ISNUMBER(G53),ISNUMBER(G54),ISNUMBER(G55),ISNUMBER(G56)),SUM(G39,G40,G53,G54,G55,G56),"")</f>
        <v/>
      </c>
      <c r="H38" s="220" t="str">
        <f t="shared" ref="H38:J38" si="7">IF(OR(ISNUMBER(H39),ISNUMBER(H40),ISNUMBER(H53),ISNUMBER(H54),ISNUMBER(H55),ISNUMBER(H56)),SUM(H39,H40,H53,H54,H55,H56),"")</f>
        <v/>
      </c>
      <c r="I38" s="220" t="str">
        <f t="shared" si="7"/>
        <v/>
      </c>
      <c r="J38" s="220" t="str">
        <f t="shared" si="7"/>
        <v/>
      </c>
    </row>
    <row r="39" spans="1:10" ht="15.5" x14ac:dyDescent="0.25">
      <c r="B39" s="55" t="s">
        <v>1117</v>
      </c>
      <c r="C39" s="59" t="s">
        <v>428</v>
      </c>
      <c r="D39" s="60"/>
      <c r="E39" s="58" t="s">
        <v>608</v>
      </c>
      <c r="F39" s="58" t="s">
        <v>609</v>
      </c>
      <c r="G39" s="218"/>
      <c r="H39" s="219"/>
      <c r="I39" s="219"/>
      <c r="J39" s="219"/>
    </row>
    <row r="40" spans="1:10" x14ac:dyDescent="0.35">
      <c r="B40" s="55" t="s">
        <v>570</v>
      </c>
      <c r="C40" s="59" t="s">
        <v>429</v>
      </c>
      <c r="D40" s="60"/>
      <c r="E40" s="58" t="s">
        <v>608</v>
      </c>
      <c r="F40" s="58" t="s">
        <v>609</v>
      </c>
      <c r="G40" s="225" t="str">
        <f>IF(OR(ISNUMBER(G41),ISNUMBER(G52)),SUM(G41)-SUM(G52),"")</f>
        <v/>
      </c>
      <c r="H40" s="225" t="str">
        <f t="shared" ref="H40:J40" si="8">IF(OR(ISNUMBER(H41),ISNUMBER(H52)),SUM(H41)-SUM(H52),"")</f>
        <v/>
      </c>
      <c r="I40" s="225" t="str">
        <f t="shared" si="8"/>
        <v/>
      </c>
      <c r="J40" s="225" t="str">
        <f t="shared" si="8"/>
        <v/>
      </c>
    </row>
    <row r="41" spans="1:10" ht="15.5" x14ac:dyDescent="0.35">
      <c r="B41" s="55" t="s">
        <v>1118</v>
      </c>
      <c r="C41" s="59" t="s">
        <v>430</v>
      </c>
      <c r="D41" s="60"/>
      <c r="E41" s="58" t="s">
        <v>608</v>
      </c>
      <c r="F41" s="58" t="s">
        <v>609</v>
      </c>
      <c r="G41" s="225" t="str">
        <f>IF(OR(ISNUMBER(G42),ISNUMBER(G45)),SUM(G42)+SUM(G45),"")</f>
        <v/>
      </c>
      <c r="H41" s="225" t="str">
        <f t="shared" ref="H41:J41" si="9">IF(OR(ISNUMBER(H42),ISNUMBER(H45)),SUM(H42)+SUM(H45),"")</f>
        <v/>
      </c>
      <c r="I41" s="225" t="str">
        <f t="shared" si="9"/>
        <v/>
      </c>
      <c r="J41" s="225" t="str">
        <f t="shared" si="9"/>
        <v/>
      </c>
    </row>
    <row r="42" spans="1:10" x14ac:dyDescent="0.35">
      <c r="B42" s="55" t="s">
        <v>1095</v>
      </c>
      <c r="C42" s="59" t="s">
        <v>431</v>
      </c>
      <c r="D42" s="60"/>
      <c r="E42" s="58" t="s">
        <v>608</v>
      </c>
      <c r="F42" s="58" t="s">
        <v>609</v>
      </c>
      <c r="G42" s="225" t="str">
        <f>IF(OR(ISNUMBER(G43),ISNUMBER(G44)),SUM(G43:G44),"")</f>
        <v/>
      </c>
      <c r="H42" s="225" t="str">
        <f t="shared" ref="H42:J42" si="10">IF(OR(ISNUMBER(H43),ISNUMBER(H44)),SUM(H43:H44),"")</f>
        <v/>
      </c>
      <c r="I42" s="225" t="str">
        <f t="shared" si="10"/>
        <v/>
      </c>
      <c r="J42" s="225" t="str">
        <f t="shared" si="10"/>
        <v/>
      </c>
    </row>
    <row r="43" spans="1:10" x14ac:dyDescent="0.25">
      <c r="B43" s="55" t="s">
        <v>552</v>
      </c>
      <c r="C43" s="59" t="s">
        <v>432</v>
      </c>
      <c r="D43" s="60"/>
      <c r="E43" s="58" t="s">
        <v>608</v>
      </c>
      <c r="F43" s="58" t="s">
        <v>609</v>
      </c>
      <c r="G43" s="218"/>
      <c r="H43" s="219"/>
      <c r="I43" s="219"/>
      <c r="J43" s="219"/>
    </row>
    <row r="44" spans="1:10" x14ac:dyDescent="0.25">
      <c r="B44" s="55" t="s">
        <v>553</v>
      </c>
      <c r="C44" s="59" t="s">
        <v>433</v>
      </c>
      <c r="D44" s="60"/>
      <c r="E44" s="58" t="s">
        <v>608</v>
      </c>
      <c r="F44" s="58" t="s">
        <v>609</v>
      </c>
      <c r="G44" s="218"/>
      <c r="H44" s="219"/>
      <c r="I44" s="219"/>
      <c r="J44" s="219"/>
    </row>
    <row r="45" spans="1:10" x14ac:dyDescent="0.35">
      <c r="B45" s="55" t="s">
        <v>554</v>
      </c>
      <c r="C45" s="59" t="s">
        <v>434</v>
      </c>
      <c r="D45" s="60"/>
      <c r="E45" s="58" t="s">
        <v>608</v>
      </c>
      <c r="F45" s="58" t="s">
        <v>609</v>
      </c>
      <c r="G45" s="225" t="str">
        <f>IF(OR(ISNUMBER(G46),ISNUMBER(G47),ISNUMBER(G48),ISNUMBER(G49),ISNUMBER(G50),ISNUMBER(G51)),SUM(G46:G51),"")</f>
        <v/>
      </c>
      <c r="H45" s="225" t="str">
        <f t="shared" ref="H45:J45" si="11">IF(OR(ISNUMBER(H46),ISNUMBER(H47),ISNUMBER(H48),ISNUMBER(H49),ISNUMBER(H50),ISNUMBER(H51)),SUM(H46:H51),"")</f>
        <v/>
      </c>
      <c r="I45" s="225" t="str">
        <f t="shared" si="11"/>
        <v/>
      </c>
      <c r="J45" s="225" t="str">
        <f t="shared" si="11"/>
        <v/>
      </c>
    </row>
    <row r="46" spans="1:10" x14ac:dyDescent="0.25">
      <c r="B46" s="62" t="s">
        <v>555</v>
      </c>
      <c r="C46" s="59" t="s">
        <v>435</v>
      </c>
      <c r="D46" s="60"/>
      <c r="E46" s="58" t="s">
        <v>608</v>
      </c>
      <c r="F46" s="58" t="s">
        <v>609</v>
      </c>
      <c r="G46" s="218"/>
      <c r="H46" s="219"/>
      <c r="I46" s="219"/>
      <c r="J46" s="219"/>
    </row>
    <row r="47" spans="1:10" x14ac:dyDescent="0.25">
      <c r="B47" s="62" t="s">
        <v>556</v>
      </c>
      <c r="C47" s="59" t="s">
        <v>436</v>
      </c>
      <c r="D47" s="60"/>
      <c r="E47" s="58" t="s">
        <v>608</v>
      </c>
      <c r="F47" s="58" t="s">
        <v>609</v>
      </c>
      <c r="G47" s="218"/>
      <c r="H47" s="219"/>
      <c r="I47" s="219"/>
      <c r="J47" s="219"/>
    </row>
    <row r="48" spans="1:10" x14ac:dyDescent="0.25">
      <c r="B48" s="62" t="s">
        <v>557</v>
      </c>
      <c r="C48" s="59" t="s">
        <v>437</v>
      </c>
      <c r="D48" s="60"/>
      <c r="E48" s="58" t="s">
        <v>608</v>
      </c>
      <c r="F48" s="58" t="s">
        <v>609</v>
      </c>
      <c r="G48" s="218"/>
      <c r="H48" s="219"/>
      <c r="I48" s="219"/>
      <c r="J48" s="219"/>
    </row>
    <row r="49" spans="2:10" x14ac:dyDescent="0.25">
      <c r="B49" s="62" t="s">
        <v>558</v>
      </c>
      <c r="C49" s="59" t="s">
        <v>438</v>
      </c>
      <c r="D49" s="60"/>
      <c r="E49" s="58" t="s">
        <v>608</v>
      </c>
      <c r="F49" s="58" t="s">
        <v>609</v>
      </c>
      <c r="G49" s="218"/>
      <c r="H49" s="219"/>
      <c r="I49" s="219"/>
      <c r="J49" s="219"/>
    </row>
    <row r="50" spans="2:10" x14ac:dyDescent="0.25">
      <c r="B50" s="62" t="s">
        <v>559</v>
      </c>
      <c r="C50" s="59" t="s">
        <v>439</v>
      </c>
      <c r="D50" s="60"/>
      <c r="E50" s="58" t="s">
        <v>608</v>
      </c>
      <c r="F50" s="58" t="s">
        <v>609</v>
      </c>
      <c r="G50" s="218"/>
      <c r="H50" s="219"/>
      <c r="I50" s="219"/>
      <c r="J50" s="219"/>
    </row>
    <row r="51" spans="2:10" x14ac:dyDescent="0.25">
      <c r="B51" s="62" t="s">
        <v>560</v>
      </c>
      <c r="C51" s="59" t="s">
        <v>440</v>
      </c>
      <c r="D51" s="60"/>
      <c r="E51" s="58" t="s">
        <v>608</v>
      </c>
      <c r="F51" s="58" t="s">
        <v>609</v>
      </c>
      <c r="G51" s="218"/>
      <c r="H51" s="219"/>
      <c r="I51" s="219"/>
      <c r="J51" s="219"/>
    </row>
    <row r="52" spans="2:10" ht="15.5" x14ac:dyDescent="0.25">
      <c r="B52" s="55" t="s">
        <v>1119</v>
      </c>
      <c r="C52" s="59" t="s">
        <v>441</v>
      </c>
      <c r="D52" s="60"/>
      <c r="E52" s="58" t="s">
        <v>608</v>
      </c>
      <c r="F52" s="58" t="s">
        <v>609</v>
      </c>
      <c r="G52" s="218"/>
      <c r="H52" s="219"/>
      <c r="I52" s="219"/>
      <c r="J52" s="219"/>
    </row>
    <row r="53" spans="2:10" ht="15.5" x14ac:dyDescent="0.25">
      <c r="B53" s="55" t="s">
        <v>1120</v>
      </c>
      <c r="C53" s="59" t="s">
        <v>442</v>
      </c>
      <c r="D53" s="60"/>
      <c r="E53" s="58" t="s">
        <v>608</v>
      </c>
      <c r="F53" s="58" t="s">
        <v>609</v>
      </c>
      <c r="G53" s="218"/>
      <c r="H53" s="219"/>
      <c r="I53" s="219"/>
      <c r="J53" s="219"/>
    </row>
    <row r="54" spans="2:10" x14ac:dyDescent="0.25">
      <c r="B54" s="55" t="s">
        <v>120</v>
      </c>
      <c r="C54" s="59" t="s">
        <v>443</v>
      </c>
      <c r="D54" s="60"/>
      <c r="E54" s="58" t="s">
        <v>608</v>
      </c>
      <c r="F54" s="58" t="s">
        <v>609</v>
      </c>
      <c r="G54" s="218"/>
      <c r="H54" s="219"/>
      <c r="I54" s="219"/>
      <c r="J54" s="219"/>
    </row>
    <row r="55" spans="2:10" ht="15.5" x14ac:dyDescent="0.25">
      <c r="B55" s="55" t="s">
        <v>1121</v>
      </c>
      <c r="C55" s="59" t="s">
        <v>444</v>
      </c>
      <c r="D55" s="60"/>
      <c r="E55" s="58" t="s">
        <v>608</v>
      </c>
      <c r="F55" s="58" t="s">
        <v>609</v>
      </c>
      <c r="G55" s="218"/>
      <c r="H55" s="219"/>
      <c r="I55" s="219"/>
      <c r="J55" s="219"/>
    </row>
    <row r="56" spans="2:10" ht="15.5" x14ac:dyDescent="0.25">
      <c r="B56" s="55" t="s">
        <v>1122</v>
      </c>
      <c r="C56" s="59" t="s">
        <v>445</v>
      </c>
      <c r="D56" s="60"/>
      <c r="E56" s="58" t="s">
        <v>608</v>
      </c>
      <c r="F56" s="58" t="s">
        <v>609</v>
      </c>
      <c r="G56" s="218"/>
      <c r="H56" s="219"/>
      <c r="I56" s="219"/>
      <c r="J56" s="219"/>
    </row>
    <row r="57" spans="2:10" x14ac:dyDescent="0.35">
      <c r="B57" s="55" t="s">
        <v>540</v>
      </c>
      <c r="C57" s="59" t="s">
        <v>446</v>
      </c>
      <c r="D57" s="60"/>
      <c r="E57" s="58" t="s">
        <v>608</v>
      </c>
      <c r="F57" s="58" t="s">
        <v>609</v>
      </c>
      <c r="G57" s="225" t="str">
        <f>IF(OR(ISNUMBER(G67),ISNUMBER(G68),ISNUMBER(G69)),SUM(G67:G69),"")</f>
        <v/>
      </c>
      <c r="H57" s="225" t="str">
        <f t="shared" ref="H57:J57" si="12">IF(OR(ISNUMBER(H67),ISNUMBER(H68),ISNUMBER(H69)),SUM(H67:H69),"")</f>
        <v/>
      </c>
      <c r="I57" s="225" t="str">
        <f t="shared" si="12"/>
        <v/>
      </c>
      <c r="J57" s="225" t="str">
        <f t="shared" si="12"/>
        <v/>
      </c>
    </row>
    <row r="58" spans="2:10" x14ac:dyDescent="0.35">
      <c r="B58" s="55" t="s">
        <v>121</v>
      </c>
      <c r="C58" s="59" t="s">
        <v>447</v>
      </c>
      <c r="D58" s="60"/>
      <c r="E58" s="58" t="s">
        <v>608</v>
      </c>
      <c r="F58" s="58" t="s">
        <v>609</v>
      </c>
      <c r="G58" s="225" t="str">
        <f>IF(OR(ISNUMBER(G59),ISNUMBER(G60),ISNUMBER(G63)),SUM(G59,G60,G63),"")</f>
        <v/>
      </c>
      <c r="H58" s="225" t="str">
        <f t="shared" ref="H58:J58" si="13">IF(OR(ISNUMBER(H59),ISNUMBER(H60),ISNUMBER(H63)),SUM(H59,H60,H63),"")</f>
        <v/>
      </c>
      <c r="I58" s="225" t="str">
        <f t="shared" si="13"/>
        <v/>
      </c>
      <c r="J58" s="225" t="str">
        <f t="shared" si="13"/>
        <v/>
      </c>
    </row>
    <row r="59" spans="2:10" x14ac:dyDescent="0.25">
      <c r="B59" s="55" t="s">
        <v>561</v>
      </c>
      <c r="C59" s="59" t="s">
        <v>448</v>
      </c>
      <c r="D59" s="60"/>
      <c r="E59" s="58" t="s">
        <v>608</v>
      </c>
      <c r="F59" s="58" t="s">
        <v>609</v>
      </c>
      <c r="G59" s="218"/>
      <c r="H59" s="219"/>
      <c r="I59" s="219"/>
      <c r="J59" s="219"/>
    </row>
    <row r="60" spans="2:10" ht="15.5" x14ac:dyDescent="0.35">
      <c r="B60" s="55" t="s">
        <v>1123</v>
      </c>
      <c r="C60" s="59" t="s">
        <v>449</v>
      </c>
      <c r="D60" s="60"/>
      <c r="E60" s="58" t="s">
        <v>608</v>
      </c>
      <c r="F60" s="58" t="s">
        <v>609</v>
      </c>
      <c r="G60" s="220" t="str">
        <f>IF(OR(ISNUMBER(G61),ISNUMBER(G62)),SUM(G61:G62),"")</f>
        <v/>
      </c>
      <c r="H60" s="220" t="str">
        <f t="shared" ref="H60:J60" si="14">IF(OR(ISNUMBER(H61),ISNUMBER(H62)),SUM(H61:H62),"")</f>
        <v/>
      </c>
      <c r="I60" s="220" t="str">
        <f t="shared" si="14"/>
        <v/>
      </c>
      <c r="J60" s="220" t="str">
        <f t="shared" si="14"/>
        <v/>
      </c>
    </row>
    <row r="61" spans="2:10" x14ac:dyDescent="0.25">
      <c r="B61" s="55" t="s">
        <v>562</v>
      </c>
      <c r="C61" s="59" t="s">
        <v>450</v>
      </c>
      <c r="D61" s="60"/>
      <c r="E61" s="58" t="s">
        <v>608</v>
      </c>
      <c r="F61" s="58" t="s">
        <v>609</v>
      </c>
      <c r="G61" s="218"/>
      <c r="H61" s="219"/>
      <c r="I61" s="219"/>
      <c r="J61" s="219"/>
    </row>
    <row r="62" spans="2:10" x14ac:dyDescent="0.25">
      <c r="B62" s="55" t="s">
        <v>563</v>
      </c>
      <c r="C62" s="59" t="s">
        <v>451</v>
      </c>
      <c r="D62" s="60"/>
      <c r="E62" s="58" t="s">
        <v>608</v>
      </c>
      <c r="F62" s="58" t="s">
        <v>609</v>
      </c>
      <c r="G62" s="218"/>
      <c r="H62" s="219"/>
      <c r="I62" s="219"/>
      <c r="J62" s="219"/>
    </row>
    <row r="63" spans="2:10" x14ac:dyDescent="0.25">
      <c r="B63" s="55" t="s">
        <v>564</v>
      </c>
      <c r="C63" s="59" t="s">
        <v>452</v>
      </c>
      <c r="D63" s="60"/>
      <c r="E63" s="58" t="s">
        <v>608</v>
      </c>
      <c r="F63" s="58" t="s">
        <v>609</v>
      </c>
      <c r="G63" s="218"/>
      <c r="H63" s="219"/>
      <c r="I63" s="219"/>
      <c r="J63" s="219"/>
    </row>
    <row r="64" spans="2:10" x14ac:dyDescent="0.25">
      <c r="B64" s="55" t="s">
        <v>107</v>
      </c>
      <c r="C64" s="59" t="s">
        <v>453</v>
      </c>
      <c r="D64" s="60"/>
      <c r="E64" s="58" t="s">
        <v>608</v>
      </c>
      <c r="F64" s="58" t="s">
        <v>609</v>
      </c>
      <c r="G64" s="218"/>
      <c r="H64" s="219"/>
      <c r="I64" s="219"/>
      <c r="J64" s="219"/>
    </row>
    <row r="65" spans="1:10" x14ac:dyDescent="0.25">
      <c r="B65" s="55" t="s">
        <v>108</v>
      </c>
      <c r="C65" s="59" t="s">
        <v>454</v>
      </c>
      <c r="D65" s="60"/>
      <c r="E65" s="58" t="s">
        <v>608</v>
      </c>
      <c r="F65" s="58" t="s">
        <v>609</v>
      </c>
      <c r="G65" s="218"/>
      <c r="H65" s="219"/>
      <c r="I65" s="219"/>
      <c r="J65" s="219"/>
    </row>
    <row r="66" spans="1:10" x14ac:dyDescent="0.25">
      <c r="B66" s="55" t="s">
        <v>118</v>
      </c>
      <c r="C66" s="59" t="s">
        <v>455</v>
      </c>
      <c r="D66" s="60"/>
      <c r="E66" s="58" t="s">
        <v>608</v>
      </c>
      <c r="F66" s="58" t="s">
        <v>609</v>
      </c>
      <c r="G66" s="218"/>
      <c r="H66" s="219"/>
      <c r="I66" s="219"/>
      <c r="J66" s="219"/>
    </row>
    <row r="67" spans="1:10" x14ac:dyDescent="0.35">
      <c r="B67" s="55" t="s">
        <v>541</v>
      </c>
      <c r="C67" s="59" t="s">
        <v>456</v>
      </c>
      <c r="D67" s="60"/>
      <c r="E67" s="58" t="s">
        <v>608</v>
      </c>
      <c r="F67" s="58" t="s">
        <v>609</v>
      </c>
      <c r="G67" s="220" t="str">
        <f>IF(OR(ISNUMBER(G58),ISNUMBER(G64),ISNUMBER(G65),ISNUMBER(G66)),SUM(G58)+SUM(G64:G66),"")</f>
        <v/>
      </c>
      <c r="H67" s="220" t="str">
        <f t="shared" ref="H67:J67" si="15">IF(OR(ISNUMBER(H58),ISNUMBER(H64),ISNUMBER(H65),ISNUMBER(H66)),SUM(H58)+SUM(H64:H66),"")</f>
        <v/>
      </c>
      <c r="I67" s="220" t="str">
        <f t="shared" si="15"/>
        <v/>
      </c>
      <c r="J67" s="220" t="str">
        <f t="shared" si="15"/>
        <v/>
      </c>
    </row>
    <row r="68" spans="1:10" x14ac:dyDescent="0.25">
      <c r="B68" s="55" t="s">
        <v>1124</v>
      </c>
      <c r="C68" s="59" t="s">
        <v>457</v>
      </c>
      <c r="D68" s="60"/>
      <c r="E68" s="58" t="s">
        <v>608</v>
      </c>
      <c r="F68" s="58" t="s">
        <v>609</v>
      </c>
      <c r="G68" s="218"/>
      <c r="H68" s="219"/>
      <c r="I68" s="219"/>
      <c r="J68" s="219"/>
    </row>
    <row r="69" spans="1:10" x14ac:dyDescent="0.25">
      <c r="B69" s="55" t="s">
        <v>122</v>
      </c>
      <c r="C69" s="59" t="s">
        <v>654</v>
      </c>
      <c r="D69" s="60"/>
      <c r="E69" s="58" t="s">
        <v>608</v>
      </c>
      <c r="F69" s="58" t="s">
        <v>609</v>
      </c>
      <c r="G69" s="218"/>
      <c r="H69" s="219"/>
      <c r="I69" s="219"/>
      <c r="J69" s="219"/>
    </row>
    <row r="70" spans="1:10" x14ac:dyDescent="0.25">
      <c r="B70" s="55" t="s">
        <v>542</v>
      </c>
      <c r="C70" s="59" t="s">
        <v>458</v>
      </c>
      <c r="D70" s="60"/>
      <c r="E70" s="58" t="s">
        <v>608</v>
      </c>
      <c r="F70" s="58" t="s">
        <v>609</v>
      </c>
      <c r="G70" s="218"/>
      <c r="H70" s="219"/>
      <c r="I70" s="219"/>
      <c r="J70" s="219"/>
    </row>
    <row r="71" spans="1:10" x14ac:dyDescent="0.35">
      <c r="A71" s="80"/>
      <c r="B71" s="55" t="s">
        <v>1125</v>
      </c>
      <c r="C71" s="59" t="s">
        <v>459</v>
      </c>
      <c r="D71" s="60"/>
      <c r="E71" s="58" t="s">
        <v>608</v>
      </c>
      <c r="F71" s="58" t="s">
        <v>609</v>
      </c>
      <c r="G71" s="220" t="str">
        <f>IF(OR(ISNUMBER(G57),ISNUMBER(G70)),SUM(G57)+SUM(G70),"")</f>
        <v/>
      </c>
      <c r="H71" s="220" t="str">
        <f t="shared" ref="H71:J71" si="16">IF(OR(ISNUMBER(H57),ISNUMBER(H70)),SUM(H57)+SUM(H70),"")</f>
        <v/>
      </c>
      <c r="I71" s="220" t="str">
        <f t="shared" si="16"/>
        <v/>
      </c>
      <c r="J71" s="220" t="str">
        <f t="shared" si="16"/>
        <v/>
      </c>
    </row>
    <row r="72" spans="1:10" x14ac:dyDescent="0.25">
      <c r="A72" s="80"/>
      <c r="B72" s="55"/>
      <c r="C72" s="59"/>
      <c r="D72" s="60"/>
      <c r="E72" s="58"/>
      <c r="F72" s="58"/>
      <c r="G72" s="218"/>
      <c r="H72" s="219"/>
      <c r="I72" s="219"/>
      <c r="J72" s="219"/>
    </row>
    <row r="73" spans="1:10" x14ac:dyDescent="0.25">
      <c r="A73" s="80"/>
      <c r="B73" s="50" t="s">
        <v>8</v>
      </c>
      <c r="C73" s="83"/>
      <c r="D73" s="84"/>
      <c r="E73" s="82"/>
      <c r="F73" s="82"/>
      <c r="G73" s="223"/>
      <c r="H73" s="224"/>
      <c r="I73" s="224"/>
      <c r="J73" s="224"/>
    </row>
    <row r="74" spans="1:10" x14ac:dyDescent="0.25">
      <c r="A74" s="80"/>
      <c r="B74" s="85" t="s">
        <v>9</v>
      </c>
      <c r="C74" s="87"/>
      <c r="D74" s="88"/>
      <c r="E74" s="86"/>
      <c r="F74" s="86"/>
      <c r="G74" s="221"/>
      <c r="H74" s="222"/>
      <c r="I74" s="222"/>
      <c r="J74" s="222"/>
    </row>
    <row r="75" spans="1:10" x14ac:dyDescent="0.25">
      <c r="A75" s="80"/>
      <c r="B75" s="55" t="s">
        <v>10</v>
      </c>
      <c r="C75" s="59"/>
      <c r="D75" s="60"/>
      <c r="E75" s="58"/>
      <c r="F75" s="58"/>
      <c r="G75" s="221"/>
      <c r="H75" s="222"/>
      <c r="I75" s="222"/>
      <c r="J75" s="222"/>
    </row>
    <row r="76" spans="1:10" ht="15.5" x14ac:dyDescent="0.25">
      <c r="A76" s="80"/>
      <c r="B76" s="55" t="s">
        <v>1126</v>
      </c>
      <c r="C76" s="59" t="s">
        <v>460</v>
      </c>
      <c r="D76" s="60"/>
      <c r="E76" s="58" t="s">
        <v>608</v>
      </c>
      <c r="F76" s="58" t="s">
        <v>609</v>
      </c>
      <c r="G76" s="218"/>
      <c r="H76" s="219"/>
      <c r="I76" s="219"/>
      <c r="J76" s="219"/>
    </row>
    <row r="77" spans="1:10" ht="28.5" x14ac:dyDescent="0.25">
      <c r="A77" s="80"/>
      <c r="B77" s="55" t="s">
        <v>1127</v>
      </c>
      <c r="C77" s="59" t="s">
        <v>655</v>
      </c>
      <c r="D77" s="60"/>
      <c r="E77" s="58" t="s">
        <v>608</v>
      </c>
      <c r="F77" s="58" t="s">
        <v>609</v>
      </c>
      <c r="G77" s="218"/>
      <c r="H77" s="219"/>
      <c r="I77" s="219"/>
      <c r="J77" s="219"/>
    </row>
    <row r="78" spans="1:10" ht="15.5" x14ac:dyDescent="0.25">
      <c r="A78" s="80"/>
      <c r="B78" s="55" t="s">
        <v>1128</v>
      </c>
      <c r="C78" s="59" t="s">
        <v>656</v>
      </c>
      <c r="D78" s="60"/>
      <c r="E78" s="58" t="s">
        <v>608</v>
      </c>
      <c r="F78" s="58" t="s">
        <v>609</v>
      </c>
      <c r="G78" s="218"/>
      <c r="H78" s="219"/>
      <c r="I78" s="219"/>
      <c r="J78" s="219"/>
    </row>
    <row r="79" spans="1:10" x14ac:dyDescent="0.25">
      <c r="A79" s="80"/>
      <c r="B79" s="55" t="s">
        <v>543</v>
      </c>
      <c r="C79" s="59" t="s">
        <v>461</v>
      </c>
      <c r="D79" s="60"/>
      <c r="E79" s="58" t="s">
        <v>608</v>
      </c>
      <c r="F79" s="58" t="s">
        <v>609</v>
      </c>
      <c r="G79" s="218"/>
      <c r="H79" s="219"/>
      <c r="I79" s="219"/>
      <c r="J79" s="219"/>
    </row>
    <row r="80" spans="1:10" x14ac:dyDescent="0.25">
      <c r="A80" s="80"/>
      <c r="B80" s="55" t="s">
        <v>123</v>
      </c>
      <c r="C80" s="59" t="s">
        <v>462</v>
      </c>
      <c r="D80" s="60"/>
      <c r="E80" s="58" t="s">
        <v>608</v>
      </c>
      <c r="F80" s="58" t="s">
        <v>609</v>
      </c>
      <c r="G80" s="218"/>
      <c r="H80" s="219"/>
      <c r="I80" s="219"/>
      <c r="J80" s="219"/>
    </row>
    <row r="81" spans="1:10" ht="15.5" x14ac:dyDescent="0.25">
      <c r="A81" s="80"/>
      <c r="B81" s="55" t="s">
        <v>1129</v>
      </c>
      <c r="C81" s="59" t="s">
        <v>463</v>
      </c>
      <c r="D81" s="60"/>
      <c r="E81" s="58" t="s">
        <v>608</v>
      </c>
      <c r="F81" s="58" t="s">
        <v>609</v>
      </c>
      <c r="G81" s="218"/>
      <c r="H81" s="219"/>
      <c r="I81" s="219"/>
      <c r="J81" s="219"/>
    </row>
    <row r="82" spans="1:10" x14ac:dyDescent="0.35">
      <c r="A82" s="80"/>
      <c r="B82" s="55" t="s">
        <v>1130</v>
      </c>
      <c r="C82" s="59" t="s">
        <v>464</v>
      </c>
      <c r="D82" s="60"/>
      <c r="E82" s="58" t="s">
        <v>608</v>
      </c>
      <c r="F82" s="58" t="s">
        <v>609</v>
      </c>
      <c r="G82" s="220" t="str">
        <f>IF(OR(ISNUMBER(G76),ISNUMBER(G79),ISNUMBER(G80),ISNUMBER(G81)),SUM(G76,G79,G80)-SUM(G81),"")</f>
        <v/>
      </c>
      <c r="H82" s="220" t="str">
        <f t="shared" ref="H82:J82" si="17">IF(OR(ISNUMBER(H76),ISNUMBER(H79),ISNUMBER(H80),ISNUMBER(H81)),SUM(H76,H79,H80)-SUM(H81),"")</f>
        <v/>
      </c>
      <c r="I82" s="220" t="str">
        <f t="shared" si="17"/>
        <v/>
      </c>
      <c r="J82" s="220" t="str">
        <f t="shared" si="17"/>
        <v/>
      </c>
    </row>
    <row r="83" spans="1:10" x14ac:dyDescent="0.25">
      <c r="A83" s="80"/>
      <c r="B83" s="55" t="s">
        <v>124</v>
      </c>
      <c r="C83" s="59" t="s">
        <v>465</v>
      </c>
      <c r="D83" s="60"/>
      <c r="E83" s="58" t="s">
        <v>608</v>
      </c>
      <c r="F83" s="58" t="s">
        <v>609</v>
      </c>
      <c r="G83" s="218"/>
      <c r="H83" s="219"/>
      <c r="I83" s="219"/>
      <c r="J83" s="219"/>
    </row>
    <row r="84" spans="1:10" x14ac:dyDescent="0.25">
      <c r="A84" s="80"/>
      <c r="B84" s="55" t="s">
        <v>197</v>
      </c>
      <c r="C84" s="59" t="s">
        <v>657</v>
      </c>
      <c r="D84" s="60"/>
      <c r="E84" s="58" t="s">
        <v>608</v>
      </c>
      <c r="F84" s="58" t="s">
        <v>609</v>
      </c>
      <c r="G84" s="218"/>
      <c r="H84" s="219"/>
      <c r="I84" s="219"/>
      <c r="J84" s="219"/>
    </row>
    <row r="85" spans="1:10" x14ac:dyDescent="0.25">
      <c r="A85" s="80"/>
      <c r="B85" s="55" t="s">
        <v>134</v>
      </c>
      <c r="C85" s="59" t="s">
        <v>658</v>
      </c>
      <c r="D85" s="60"/>
      <c r="E85" s="58" t="s">
        <v>608</v>
      </c>
      <c r="F85" s="58" t="s">
        <v>609</v>
      </c>
      <c r="G85" s="218"/>
      <c r="H85" s="219"/>
      <c r="I85" s="219"/>
      <c r="J85" s="219"/>
    </row>
    <row r="86" spans="1:10" x14ac:dyDescent="0.25">
      <c r="A86" s="80"/>
      <c r="B86" s="55" t="s">
        <v>135</v>
      </c>
      <c r="C86" s="59" t="s">
        <v>659</v>
      </c>
      <c r="D86" s="60"/>
      <c r="E86" s="58" t="s">
        <v>608</v>
      </c>
      <c r="F86" s="58" t="s">
        <v>609</v>
      </c>
      <c r="G86" s="218"/>
      <c r="H86" s="219"/>
      <c r="I86" s="219"/>
      <c r="J86" s="219"/>
    </row>
    <row r="87" spans="1:10" x14ac:dyDescent="0.25">
      <c r="A87" s="80"/>
      <c r="B87" s="55" t="s">
        <v>136</v>
      </c>
      <c r="C87" s="59" t="s">
        <v>660</v>
      </c>
      <c r="D87" s="60"/>
      <c r="E87" s="58" t="s">
        <v>608</v>
      </c>
      <c r="F87" s="58" t="s">
        <v>609</v>
      </c>
      <c r="G87" s="218"/>
      <c r="H87" s="219"/>
      <c r="I87" s="219"/>
      <c r="J87" s="219"/>
    </row>
    <row r="88" spans="1:10" x14ac:dyDescent="0.25">
      <c r="A88" s="80"/>
      <c r="B88" s="55" t="s">
        <v>137</v>
      </c>
      <c r="C88" s="59" t="s">
        <v>661</v>
      </c>
      <c r="D88" s="60"/>
      <c r="E88" s="58" t="s">
        <v>608</v>
      </c>
      <c r="F88" s="58" t="s">
        <v>609</v>
      </c>
      <c r="G88" s="218"/>
      <c r="H88" s="219"/>
      <c r="I88" s="219"/>
      <c r="J88" s="219"/>
    </row>
    <row r="89" spans="1:10" x14ac:dyDescent="0.25">
      <c r="A89" s="80"/>
      <c r="B89" s="55" t="s">
        <v>138</v>
      </c>
      <c r="C89" s="59" t="s">
        <v>466</v>
      </c>
      <c r="D89" s="60"/>
      <c r="E89" s="58" t="s">
        <v>608</v>
      </c>
      <c r="F89" s="58" t="s">
        <v>609</v>
      </c>
      <c r="G89" s="218"/>
      <c r="H89" s="219"/>
      <c r="I89" s="219"/>
      <c r="J89" s="219"/>
    </row>
    <row r="90" spans="1:10" x14ac:dyDescent="0.25">
      <c r="A90" s="80"/>
      <c r="B90" s="85" t="s">
        <v>11</v>
      </c>
      <c r="C90" s="59"/>
      <c r="D90" s="60"/>
      <c r="E90" s="58"/>
      <c r="F90" s="58"/>
      <c r="G90" s="218"/>
      <c r="H90" s="219"/>
      <c r="I90" s="219"/>
      <c r="J90" s="219"/>
    </row>
    <row r="91" spans="1:10" x14ac:dyDescent="0.25">
      <c r="A91" s="80"/>
      <c r="B91" s="55" t="s">
        <v>139</v>
      </c>
      <c r="C91" s="59" t="s">
        <v>467</v>
      </c>
      <c r="D91" s="60"/>
      <c r="E91" s="58" t="s">
        <v>608</v>
      </c>
      <c r="F91" s="58" t="s">
        <v>609</v>
      </c>
      <c r="G91" s="218"/>
      <c r="H91" s="219"/>
      <c r="I91" s="219"/>
      <c r="J91" s="219"/>
    </row>
    <row r="92" spans="1:10" x14ac:dyDescent="0.25">
      <c r="A92" s="80"/>
      <c r="B92" s="55" t="s">
        <v>140</v>
      </c>
      <c r="C92" s="59" t="s">
        <v>468</v>
      </c>
      <c r="D92" s="60"/>
      <c r="E92" s="58" t="s">
        <v>608</v>
      </c>
      <c r="F92" s="58" t="s">
        <v>609</v>
      </c>
      <c r="G92" s="218"/>
      <c r="H92" s="219"/>
      <c r="I92" s="219"/>
      <c r="J92" s="219"/>
    </row>
    <row r="93" spans="1:10" x14ac:dyDescent="0.25">
      <c r="A93" s="80"/>
      <c r="B93" s="55" t="s">
        <v>141</v>
      </c>
      <c r="C93" s="59" t="s">
        <v>469</v>
      </c>
      <c r="D93" s="60"/>
      <c r="E93" s="58" t="s">
        <v>608</v>
      </c>
      <c r="F93" s="58" t="s">
        <v>609</v>
      </c>
      <c r="G93" s="218"/>
      <c r="H93" s="219"/>
      <c r="I93" s="219"/>
      <c r="J93" s="219"/>
    </row>
    <row r="94" spans="1:10" x14ac:dyDescent="0.25">
      <c r="A94" s="80"/>
      <c r="B94" s="55" t="s">
        <v>142</v>
      </c>
      <c r="C94" s="59" t="s">
        <v>470</v>
      </c>
      <c r="D94" s="60"/>
      <c r="E94" s="58" t="s">
        <v>608</v>
      </c>
      <c r="F94" s="58" t="s">
        <v>609</v>
      </c>
      <c r="G94" s="218"/>
      <c r="H94" s="219"/>
      <c r="I94" s="219"/>
      <c r="J94" s="219"/>
    </row>
    <row r="95" spans="1:10" x14ac:dyDescent="0.25">
      <c r="A95" s="80"/>
      <c r="B95" s="55" t="s">
        <v>143</v>
      </c>
      <c r="C95" s="59" t="s">
        <v>471</v>
      </c>
      <c r="D95" s="60"/>
      <c r="E95" s="58" t="s">
        <v>608</v>
      </c>
      <c r="F95" s="58" t="s">
        <v>609</v>
      </c>
      <c r="G95" s="218"/>
      <c r="H95" s="219"/>
      <c r="I95" s="219"/>
      <c r="J95" s="219"/>
    </row>
    <row r="96" spans="1:10" ht="15.5" x14ac:dyDescent="0.25">
      <c r="A96" s="80"/>
      <c r="B96" s="90" t="s">
        <v>1131</v>
      </c>
      <c r="C96" s="59"/>
      <c r="D96" s="60"/>
      <c r="E96" s="58"/>
      <c r="F96" s="58"/>
      <c r="G96" s="218"/>
      <c r="H96" s="218"/>
      <c r="I96" s="218"/>
      <c r="J96" s="218"/>
    </row>
    <row r="97" spans="1:10" x14ac:dyDescent="0.25">
      <c r="A97" s="80"/>
      <c r="B97" s="55" t="s">
        <v>625</v>
      </c>
      <c r="C97" s="59" t="s">
        <v>662</v>
      </c>
      <c r="D97" s="58"/>
      <c r="E97" s="58" t="s">
        <v>608</v>
      </c>
      <c r="F97" s="58" t="s">
        <v>609</v>
      </c>
      <c r="G97" s="218"/>
      <c r="H97" s="218"/>
      <c r="I97" s="218"/>
      <c r="J97" s="218"/>
    </row>
    <row r="98" spans="1:10" x14ac:dyDescent="0.25">
      <c r="A98" s="80"/>
      <c r="B98" s="55" t="s">
        <v>616</v>
      </c>
      <c r="C98" s="59" t="s">
        <v>663</v>
      </c>
      <c r="D98" s="58"/>
      <c r="E98" s="58" t="s">
        <v>608</v>
      </c>
      <c r="F98" s="58" t="s">
        <v>609</v>
      </c>
      <c r="G98" s="218"/>
      <c r="H98" s="219"/>
      <c r="I98" s="219"/>
      <c r="J98" s="219"/>
    </row>
    <row r="99" spans="1:10" x14ac:dyDescent="0.35">
      <c r="A99" s="80"/>
      <c r="B99" s="55" t="s">
        <v>617</v>
      </c>
      <c r="C99" s="59" t="s">
        <v>664</v>
      </c>
      <c r="D99" s="58"/>
      <c r="E99" s="58" t="s">
        <v>608</v>
      </c>
      <c r="F99" s="58" t="s">
        <v>609</v>
      </c>
      <c r="G99" s="220" t="str">
        <f>IF(OR(ISNUMBER(G100),ISNUMBER(G101),ISNUMBER(G102),ISNUMBER(G103),ISNUMBER(G104)),SUM(G100:G104),"")</f>
        <v/>
      </c>
      <c r="H99" s="220" t="str">
        <f t="shared" ref="H99:J99" si="18">IF(OR(ISNUMBER(H100),ISNUMBER(H101),ISNUMBER(H102),ISNUMBER(H103),ISNUMBER(H104)),SUM(H100:H104),"")</f>
        <v/>
      </c>
      <c r="I99" s="220" t="str">
        <f t="shared" si="18"/>
        <v/>
      </c>
      <c r="J99" s="220" t="str">
        <f t="shared" si="18"/>
        <v/>
      </c>
    </row>
    <row r="100" spans="1:10" x14ac:dyDescent="0.25">
      <c r="A100" s="80"/>
      <c r="B100" s="55" t="s">
        <v>565</v>
      </c>
      <c r="C100" s="59" t="s">
        <v>665</v>
      </c>
      <c r="D100" s="58"/>
      <c r="E100" s="58" t="s">
        <v>608</v>
      </c>
      <c r="F100" s="58" t="s">
        <v>609</v>
      </c>
      <c r="G100" s="218"/>
      <c r="H100" s="219"/>
      <c r="I100" s="219"/>
      <c r="J100" s="219"/>
    </row>
    <row r="101" spans="1:10" x14ac:dyDescent="0.25">
      <c r="A101" s="80"/>
      <c r="B101" s="55" t="s">
        <v>566</v>
      </c>
      <c r="C101" s="59" t="s">
        <v>666</v>
      </c>
      <c r="D101" s="58"/>
      <c r="E101" s="58" t="s">
        <v>608</v>
      </c>
      <c r="F101" s="58" t="s">
        <v>609</v>
      </c>
      <c r="G101" s="218"/>
      <c r="H101" s="219"/>
      <c r="I101" s="219"/>
      <c r="J101" s="219"/>
    </row>
    <row r="102" spans="1:10" x14ac:dyDescent="0.25">
      <c r="A102" s="80"/>
      <c r="B102" s="55" t="s">
        <v>567</v>
      </c>
      <c r="C102" s="59" t="s">
        <v>667</v>
      </c>
      <c r="D102" s="58"/>
      <c r="E102" s="58" t="s">
        <v>608</v>
      </c>
      <c r="F102" s="58" t="s">
        <v>609</v>
      </c>
      <c r="G102" s="218"/>
      <c r="H102" s="219"/>
      <c r="I102" s="219"/>
      <c r="J102" s="219"/>
    </row>
    <row r="103" spans="1:10" x14ac:dyDescent="0.25">
      <c r="A103" s="80"/>
      <c r="B103" s="55" t="s">
        <v>568</v>
      </c>
      <c r="C103" s="59" t="s">
        <v>668</v>
      </c>
      <c r="D103" s="58"/>
      <c r="E103" s="58" t="s">
        <v>608</v>
      </c>
      <c r="F103" s="58" t="s">
        <v>609</v>
      </c>
      <c r="G103" s="218"/>
      <c r="H103" s="219"/>
      <c r="I103" s="219"/>
      <c r="J103" s="219"/>
    </row>
    <row r="104" spans="1:10" x14ac:dyDescent="0.25">
      <c r="A104" s="80"/>
      <c r="B104" s="55" t="s">
        <v>569</v>
      </c>
      <c r="C104" s="59" t="s">
        <v>669</v>
      </c>
      <c r="D104" s="58"/>
      <c r="E104" s="58" t="s">
        <v>608</v>
      </c>
      <c r="F104" s="58" t="s">
        <v>609</v>
      </c>
      <c r="G104" s="218"/>
      <c r="H104" s="219"/>
      <c r="I104" s="219"/>
      <c r="J104" s="219"/>
    </row>
    <row r="105" spans="1:10" x14ac:dyDescent="0.25">
      <c r="A105" s="80"/>
      <c r="B105" s="55" t="s">
        <v>144</v>
      </c>
      <c r="C105" s="59" t="s">
        <v>472</v>
      </c>
      <c r="D105" s="60"/>
      <c r="E105" s="58" t="s">
        <v>608</v>
      </c>
      <c r="F105" s="58" t="s">
        <v>609</v>
      </c>
      <c r="G105" s="218"/>
      <c r="H105" s="219"/>
      <c r="I105" s="219"/>
      <c r="J105" s="219"/>
    </row>
    <row r="106" spans="1:10" x14ac:dyDescent="0.25">
      <c r="A106" s="80"/>
      <c r="B106" s="55" t="s">
        <v>145</v>
      </c>
      <c r="C106" s="59" t="s">
        <v>473</v>
      </c>
      <c r="D106" s="60"/>
      <c r="E106" s="58" t="s">
        <v>608</v>
      </c>
      <c r="F106" s="58" t="s">
        <v>609</v>
      </c>
      <c r="G106" s="218"/>
      <c r="H106" s="219"/>
      <c r="I106" s="219"/>
      <c r="J106" s="219"/>
    </row>
    <row r="107" spans="1:10" x14ac:dyDescent="0.25">
      <c r="A107" s="80"/>
      <c r="B107" s="55" t="s">
        <v>146</v>
      </c>
      <c r="C107" s="59" t="s">
        <v>474</v>
      </c>
      <c r="D107" s="60"/>
      <c r="E107" s="58" t="s">
        <v>608</v>
      </c>
      <c r="F107" s="58" t="s">
        <v>609</v>
      </c>
      <c r="G107" s="226"/>
      <c r="H107" s="219"/>
      <c r="I107" s="219"/>
      <c r="J107" s="219"/>
    </row>
    <row r="108" spans="1:10" x14ac:dyDescent="0.25">
      <c r="A108" s="80"/>
      <c r="B108" s="55" t="s">
        <v>147</v>
      </c>
      <c r="C108" s="59" t="s">
        <v>475</v>
      </c>
      <c r="D108" s="60"/>
      <c r="E108" s="58" t="s">
        <v>608</v>
      </c>
      <c r="F108" s="58" t="s">
        <v>609</v>
      </c>
      <c r="G108" s="218"/>
      <c r="H108" s="219"/>
      <c r="I108" s="219"/>
      <c r="J108" s="219"/>
    </row>
    <row r="109" spans="1:10" x14ac:dyDescent="0.25">
      <c r="A109" s="80"/>
      <c r="B109" s="55" t="s">
        <v>148</v>
      </c>
      <c r="C109" s="59" t="s">
        <v>670</v>
      </c>
      <c r="D109" s="60"/>
      <c r="E109" s="58" t="s">
        <v>608</v>
      </c>
      <c r="F109" s="58" t="s">
        <v>609</v>
      </c>
      <c r="G109" s="218"/>
      <c r="H109" s="219"/>
      <c r="I109" s="219"/>
      <c r="J109" s="219"/>
    </row>
    <row r="110" spans="1:10" x14ac:dyDescent="0.25">
      <c r="A110" s="80"/>
      <c r="B110" s="55" t="s">
        <v>149</v>
      </c>
      <c r="C110" s="59" t="s">
        <v>671</v>
      </c>
      <c r="D110" s="60"/>
      <c r="E110" s="58" t="s">
        <v>608</v>
      </c>
      <c r="F110" s="58" t="s">
        <v>609</v>
      </c>
      <c r="G110" s="218"/>
      <c r="H110" s="219"/>
      <c r="I110" s="219"/>
      <c r="J110" s="219"/>
    </row>
    <row r="111" spans="1:10" x14ac:dyDescent="0.25">
      <c r="A111" s="80"/>
      <c r="B111" s="55" t="s">
        <v>150</v>
      </c>
      <c r="C111" s="59" t="s">
        <v>672</v>
      </c>
      <c r="D111" s="60"/>
      <c r="E111" s="58" t="s">
        <v>608</v>
      </c>
      <c r="F111" s="58" t="s">
        <v>609</v>
      </c>
      <c r="G111" s="218"/>
      <c r="H111" s="219"/>
      <c r="I111" s="219"/>
      <c r="J111" s="219"/>
    </row>
    <row r="112" spans="1:10" x14ac:dyDescent="0.25">
      <c r="A112" s="80"/>
      <c r="B112" s="55" t="s">
        <v>194</v>
      </c>
      <c r="C112" s="59" t="s">
        <v>673</v>
      </c>
      <c r="D112" s="60"/>
      <c r="E112" s="58" t="s">
        <v>608</v>
      </c>
      <c r="F112" s="58" t="s">
        <v>609</v>
      </c>
      <c r="G112" s="218"/>
      <c r="H112" s="219"/>
      <c r="I112" s="219"/>
      <c r="J112" s="219"/>
    </row>
    <row r="113" spans="1:10" x14ac:dyDescent="0.25">
      <c r="A113" s="80"/>
      <c r="B113" s="55" t="s">
        <v>151</v>
      </c>
      <c r="C113" s="59" t="s">
        <v>674</v>
      </c>
      <c r="D113" s="60"/>
      <c r="E113" s="58" t="s">
        <v>608</v>
      </c>
      <c r="F113" s="58" t="s">
        <v>609</v>
      </c>
      <c r="G113" s="218"/>
      <c r="H113" s="219"/>
      <c r="I113" s="219"/>
      <c r="J113" s="219"/>
    </row>
    <row r="114" spans="1:10" x14ac:dyDescent="0.25">
      <c r="A114" s="80"/>
      <c r="B114" s="55" t="s">
        <v>152</v>
      </c>
      <c r="C114" s="59" t="s">
        <v>675</v>
      </c>
      <c r="D114" s="60"/>
      <c r="E114" s="58" t="s">
        <v>608</v>
      </c>
      <c r="F114" s="58" t="s">
        <v>609</v>
      </c>
      <c r="G114" s="218"/>
      <c r="H114" s="219"/>
      <c r="I114" s="219"/>
      <c r="J114" s="219"/>
    </row>
    <row r="115" spans="1:10" x14ac:dyDescent="0.25">
      <c r="A115" s="80"/>
      <c r="B115" s="93" t="s">
        <v>200</v>
      </c>
      <c r="C115" s="59"/>
      <c r="D115" s="60"/>
      <c r="E115" s="94"/>
      <c r="F115" s="94"/>
      <c r="G115" s="218"/>
      <c r="H115" s="219"/>
      <c r="I115" s="219"/>
      <c r="J115" s="219"/>
    </row>
    <row r="116" spans="1:10" x14ac:dyDescent="0.25">
      <c r="A116" s="80"/>
      <c r="B116" s="90" t="s">
        <v>348</v>
      </c>
      <c r="C116" s="59" t="s">
        <v>676</v>
      </c>
      <c r="D116" s="60"/>
      <c r="E116" s="58" t="s">
        <v>608</v>
      </c>
      <c r="F116" s="58" t="s">
        <v>609</v>
      </c>
      <c r="G116" s="218"/>
      <c r="H116" s="219"/>
      <c r="I116" s="219"/>
      <c r="J116" s="219"/>
    </row>
    <row r="117" spans="1:10" x14ac:dyDescent="0.25">
      <c r="A117" s="80"/>
      <c r="B117" s="90" t="s">
        <v>349</v>
      </c>
      <c r="C117" s="59" t="s">
        <v>677</v>
      </c>
      <c r="D117" s="60"/>
      <c r="E117" s="58" t="s">
        <v>608</v>
      </c>
      <c r="F117" s="58" t="s">
        <v>609</v>
      </c>
      <c r="G117" s="218"/>
      <c r="H117" s="219"/>
      <c r="I117" s="219"/>
      <c r="J117" s="219"/>
    </row>
    <row r="118" spans="1:10" x14ac:dyDescent="0.25">
      <c r="A118" s="80"/>
      <c r="B118" s="90" t="s">
        <v>203</v>
      </c>
      <c r="C118" s="59" t="s">
        <v>678</v>
      </c>
      <c r="D118" s="60"/>
      <c r="E118" s="58" t="s">
        <v>608</v>
      </c>
      <c r="F118" s="58" t="s">
        <v>609</v>
      </c>
      <c r="G118" s="227"/>
      <c r="H118" s="228"/>
      <c r="I118" s="228"/>
      <c r="J118" s="228"/>
    </row>
    <row r="119" spans="1:10" x14ac:dyDescent="0.25">
      <c r="A119" s="80"/>
      <c r="B119" s="90" t="s">
        <v>196</v>
      </c>
      <c r="C119" s="59" t="s">
        <v>679</v>
      </c>
      <c r="D119" s="60"/>
      <c r="E119" s="58" t="s">
        <v>608</v>
      </c>
      <c r="F119" s="58" t="s">
        <v>609</v>
      </c>
      <c r="G119" s="227"/>
      <c r="H119" s="228"/>
      <c r="I119" s="228"/>
      <c r="J119" s="228"/>
    </row>
    <row r="120" spans="1:10" ht="15.5" x14ac:dyDescent="0.35">
      <c r="B120" s="96"/>
      <c r="C120" s="98"/>
      <c r="D120" s="97"/>
      <c r="E120" s="97"/>
      <c r="F120" s="97"/>
    </row>
    <row r="125" spans="1:10" x14ac:dyDescent="0.35">
      <c r="B125" s="99" t="s">
        <v>619</v>
      </c>
      <c r="C125" s="40"/>
    </row>
    <row r="126" spans="1:10" ht="13.5" x14ac:dyDescent="0.35">
      <c r="B126" s="100" t="s">
        <v>205</v>
      </c>
      <c r="C126" s="40"/>
    </row>
    <row r="127" spans="1:10" x14ac:dyDescent="0.35">
      <c r="B127" s="101" t="s">
        <v>1097</v>
      </c>
      <c r="C127" s="40"/>
      <c r="G127" s="40" t="b">
        <f t="shared" ref="G127:J127" si="19">IF((SUM(G11)-SUM(G14)+SUM(G16)=SUM(G21)),TRUE,(SUM(G11)-SUM(G14)+SUM(G16)-SUM(G21)))</f>
        <v>1</v>
      </c>
      <c r="H127" s="40" t="b">
        <f t="shared" si="19"/>
        <v>1</v>
      </c>
      <c r="I127" s="40" t="b">
        <f t="shared" si="19"/>
        <v>1</v>
      </c>
      <c r="J127" s="40" t="b">
        <f t="shared" si="19"/>
        <v>1</v>
      </c>
    </row>
    <row r="128" spans="1:10" x14ac:dyDescent="0.35">
      <c r="B128" s="101" t="s">
        <v>1098</v>
      </c>
      <c r="C128" s="40"/>
      <c r="G128" s="40" t="b">
        <f t="shared" ref="G128:J128" si="20">IF(SUM(G21)-SUM(G22)-SUM(G25)-SUM(G29)=SUM(G30),TRUE,SUM(G21)-SUM(G22)-SUM(G25)-SUM(G29)-SUM(G30))</f>
        <v>1</v>
      </c>
      <c r="H128" s="40" t="b">
        <f t="shared" si="20"/>
        <v>1</v>
      </c>
      <c r="I128" s="40" t="b">
        <f t="shared" si="20"/>
        <v>1</v>
      </c>
      <c r="J128" s="40" t="b">
        <f t="shared" si="20"/>
        <v>1</v>
      </c>
    </row>
    <row r="129" spans="2:10" ht="13.5" x14ac:dyDescent="0.35">
      <c r="B129" s="100" t="s">
        <v>209</v>
      </c>
      <c r="C129" s="40"/>
    </row>
    <row r="130" spans="2:10" x14ac:dyDescent="0.35">
      <c r="B130" s="101" t="s">
        <v>1099</v>
      </c>
      <c r="C130" s="40"/>
      <c r="F130" s="102"/>
      <c r="G130" s="102" t="b">
        <f t="shared" ref="G130:J130" si="21">IF((SUM(G37,G39,G40,G53,G54,G55,G56)=SUM(G36)),TRUE,SUM(G37,G39,G40,G53,G54,G55,G56)-SUM(G36))</f>
        <v>1</v>
      </c>
      <c r="H130" s="102" t="b">
        <f t="shared" si="21"/>
        <v>1</v>
      </c>
      <c r="I130" s="102" t="b">
        <f t="shared" si="21"/>
        <v>1</v>
      </c>
      <c r="J130" s="102" t="b">
        <f t="shared" si="21"/>
        <v>1</v>
      </c>
    </row>
    <row r="131" spans="2:10" x14ac:dyDescent="0.35">
      <c r="B131" s="101" t="s">
        <v>1100</v>
      </c>
      <c r="C131" s="40"/>
      <c r="G131" s="211" t="b">
        <f>IF((SUM(G58,G64,G65,G66,G68,G69,G70)=SUM(G71)),TRUE,(SUM(G58,G64,G65,G66,G68,G69,G70)-SUM(G71)))</f>
        <v>1</v>
      </c>
      <c r="H131" s="211" t="b">
        <f t="shared" ref="H131:J131" si="22">IF((SUM(H58,H64,H65,H66,H68,H69,H70)=SUM(H71)),TRUE,(SUM(H58,H64,H65,H66,H68,H69,H70)-SUM(H71)))</f>
        <v>1</v>
      </c>
      <c r="I131" s="211" t="b">
        <f t="shared" si="22"/>
        <v>1</v>
      </c>
      <c r="J131" s="211" t="b">
        <f t="shared" si="22"/>
        <v>1</v>
      </c>
    </row>
    <row r="132" spans="2:10" x14ac:dyDescent="0.35">
      <c r="B132" s="101" t="s">
        <v>1101</v>
      </c>
      <c r="C132" s="40"/>
      <c r="F132" s="102"/>
      <c r="G132" s="211" t="b">
        <f t="shared" ref="G132:J132" si="23">IF((SUM(G36)-SUM(G71)&lt;1000),TRUE,(SUM(G36)-SUM(G71)))</f>
        <v>1</v>
      </c>
      <c r="H132" s="211" t="b">
        <f t="shared" si="23"/>
        <v>1</v>
      </c>
      <c r="I132" s="211" t="b">
        <f t="shared" si="23"/>
        <v>1</v>
      </c>
      <c r="J132" s="211" t="b">
        <f t="shared" si="23"/>
        <v>1</v>
      </c>
    </row>
    <row r="135" spans="2:10" x14ac:dyDescent="0.35">
      <c r="G135" s="102"/>
      <c r="H135" s="102"/>
      <c r="I135" s="102"/>
      <c r="J135" s="102"/>
    </row>
  </sheetData>
  <dataConsolidate/>
  <phoneticPr fontId="20" type="noConversion"/>
  <dataValidations count="2">
    <dataValidation type="list" showInputMessage="1" showErrorMessage="1" sqref="G8:J8" xr:uid="{B3F44D0D-D093-48F2-AD70-C7EA541225F9}">
      <formula1>FrequencyList</formula1>
    </dataValidation>
    <dataValidation type="list" showInputMessage="1" showErrorMessage="1" sqref="G7:J7" xr:uid="{8E391D5C-94EA-4683-AC2B-7D4C1B065F37}">
      <formula1>PeriodList</formula1>
    </dataValidation>
  </dataValidations>
  <pageMargins left="0.25" right="0.25" top="0.75" bottom="0.75" header="0.3" footer="0.3"/>
  <pageSetup paperSize="8" scale="37" orientation="portrait" r:id="rId1"/>
  <rowBreaks count="1" manualBreakCount="1">
    <brk id="94" max="16383" man="1"/>
  </rowBreaks>
  <ignoredErrors>
    <ignoredError sqref="G7:J9" numberStoredAsText="1"/>
    <ignoredError sqref="J133:J134 J123:J124 J120:J121 J136:J228 G15:J82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442B11A-F0E9-4A71-90D9-B73C795BAE9E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C72375AE-F832-4044-B00E-0BD3E30763F6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B6B1B-AE5F-41DE-8341-8FA7B47AD77D}">
  <sheetPr codeName="Sheet3">
    <pageSetUpPr fitToPage="1"/>
  </sheetPr>
  <dimension ref="A1:K65"/>
  <sheetViews>
    <sheetView view="pageBreakPreview" zoomScale="115" zoomScaleNormal="80" zoomScaleSheetLayoutView="115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/>
    </sheetView>
  </sheetViews>
  <sheetFormatPr defaultColWidth="9.1796875" defaultRowHeight="13" x14ac:dyDescent="0.35"/>
  <cols>
    <col min="1" max="1" width="5.453125" style="142" customWidth="1"/>
    <col min="2" max="2" width="44.453125" style="40" customWidth="1"/>
    <col min="3" max="3" width="24.453125" style="40" hidden="1" customWidth="1"/>
    <col min="4" max="4" width="15" style="40" hidden="1" customWidth="1"/>
    <col min="5" max="5" width="15.54296875" style="40" hidden="1" customWidth="1"/>
    <col min="6" max="6" width="14.26953125" style="40" hidden="1" customWidth="1"/>
    <col min="7" max="7" width="15.1796875" style="40" customWidth="1"/>
    <col min="8" max="8" width="12.453125" style="40" customWidth="1"/>
    <col min="9" max="9" width="16" style="40" customWidth="1"/>
    <col min="10" max="10" width="14.54296875" style="40" customWidth="1"/>
    <col min="11" max="11" width="5" style="40" customWidth="1"/>
    <col min="12" max="16384" width="9.1796875" style="40"/>
  </cols>
  <sheetData>
    <row r="1" spans="1:11" ht="13.5" thickBot="1" x14ac:dyDescent="0.4"/>
    <row r="2" spans="1:11" x14ac:dyDescent="0.35">
      <c r="B2" s="143" t="s">
        <v>13</v>
      </c>
      <c r="C2" s="45"/>
      <c r="D2" s="45"/>
      <c r="E2" s="45"/>
      <c r="F2" s="45"/>
    </row>
    <row r="3" spans="1:11" s="45" customFormat="1" x14ac:dyDescent="0.35">
      <c r="A3" s="144"/>
      <c r="B3" s="145" t="s">
        <v>76</v>
      </c>
    </row>
    <row r="4" spans="1:11" s="45" customFormat="1" x14ac:dyDescent="0.35">
      <c r="A4" s="144"/>
      <c r="B4" s="145" t="s">
        <v>77</v>
      </c>
    </row>
    <row r="5" spans="1:11" s="45" customFormat="1" x14ac:dyDescent="0.35">
      <c r="A5" s="144"/>
      <c r="B5" s="145" t="s">
        <v>78</v>
      </c>
    </row>
    <row r="6" spans="1:11" s="45" customFormat="1" ht="13.5" thickBot="1" x14ac:dyDescent="0.4">
      <c r="A6" s="144"/>
      <c r="B6" s="146" t="s">
        <v>79</v>
      </c>
    </row>
    <row r="7" spans="1:11" s="45" customFormat="1" x14ac:dyDescent="0.25">
      <c r="A7" s="144"/>
      <c r="G7" s="233" t="s">
        <v>80</v>
      </c>
      <c r="H7" s="233" t="s">
        <v>80</v>
      </c>
      <c r="I7" s="233" t="s">
        <v>80</v>
      </c>
      <c r="J7" s="233" t="s">
        <v>81</v>
      </c>
    </row>
    <row r="8" spans="1:11" s="45" customFormat="1" x14ac:dyDescent="0.25">
      <c r="A8" s="144"/>
      <c r="G8" s="234" t="s">
        <v>82</v>
      </c>
      <c r="H8" s="234" t="s">
        <v>83</v>
      </c>
      <c r="I8" s="234" t="s">
        <v>84</v>
      </c>
      <c r="J8" s="234" t="s">
        <v>85</v>
      </c>
    </row>
    <row r="9" spans="1:11" s="45" customFormat="1" x14ac:dyDescent="0.25">
      <c r="A9" s="144"/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1:11" x14ac:dyDescent="0.35">
      <c r="B10" s="50" t="s">
        <v>206</v>
      </c>
      <c r="C10" s="72"/>
      <c r="D10" s="72"/>
      <c r="E10" s="147"/>
      <c r="F10" s="147"/>
      <c r="G10" s="73"/>
      <c r="H10" s="74"/>
      <c r="I10" s="74"/>
      <c r="J10" s="74"/>
    </row>
    <row r="11" spans="1:11" x14ac:dyDescent="0.35">
      <c r="B11" s="69" t="s">
        <v>14</v>
      </c>
      <c r="C11" s="149" t="s">
        <v>680</v>
      </c>
      <c r="D11" s="149"/>
      <c r="E11" s="149" t="s">
        <v>608</v>
      </c>
      <c r="F11" s="149" t="s">
        <v>609</v>
      </c>
      <c r="G11" s="67"/>
      <c r="H11" s="81"/>
      <c r="I11" s="81"/>
      <c r="J11" s="81"/>
    </row>
    <row r="12" spans="1:11" x14ac:dyDescent="0.35">
      <c r="B12" s="69" t="s">
        <v>15</v>
      </c>
      <c r="C12" s="149" t="s">
        <v>681</v>
      </c>
      <c r="D12" s="149"/>
      <c r="E12" s="149" t="s">
        <v>608</v>
      </c>
      <c r="F12" s="149" t="s">
        <v>609</v>
      </c>
      <c r="G12" s="67"/>
      <c r="H12" s="81"/>
      <c r="I12" s="81"/>
      <c r="J12" s="81"/>
    </row>
    <row r="13" spans="1:11" x14ac:dyDescent="0.35">
      <c r="B13" s="69" t="s">
        <v>16</v>
      </c>
      <c r="C13" s="149" t="s">
        <v>682</v>
      </c>
      <c r="D13" s="149"/>
      <c r="E13" s="149" t="s">
        <v>608</v>
      </c>
      <c r="F13" s="149" t="s">
        <v>609</v>
      </c>
      <c r="G13" s="67"/>
      <c r="H13" s="81"/>
      <c r="I13" s="81"/>
      <c r="J13" s="81"/>
    </row>
    <row r="14" spans="1:11" x14ac:dyDescent="0.35">
      <c r="B14" s="69" t="s">
        <v>578</v>
      </c>
      <c r="C14" s="149" t="s">
        <v>683</v>
      </c>
      <c r="D14" s="149"/>
      <c r="E14" s="149" t="s">
        <v>608</v>
      </c>
      <c r="F14" s="149" t="s">
        <v>609</v>
      </c>
      <c r="G14" s="68" t="str">
        <f>IF(OR(ISNUMBER(G11),ISNUMBER(G12),ISNUMBER(G13)),SUM(G11)-SUM(G12)+SUM(G13),"")</f>
        <v/>
      </c>
      <c r="H14" s="68" t="str">
        <f t="shared" ref="H14:J14" si="1">IF(OR(ISNUMBER(H11),ISNUMBER(H12),ISNUMBER(H13)),SUM(H11)-SUM(H12)+SUM(H13),"")</f>
        <v/>
      </c>
      <c r="I14" s="68" t="str">
        <f t="shared" si="1"/>
        <v/>
      </c>
      <c r="J14" s="68" t="str">
        <f t="shared" si="1"/>
        <v/>
      </c>
      <c r="K14" s="150"/>
    </row>
    <row r="15" spans="1:11" x14ac:dyDescent="0.35">
      <c r="B15" s="69" t="s">
        <v>17</v>
      </c>
      <c r="C15" s="149" t="s">
        <v>684</v>
      </c>
      <c r="D15" s="149"/>
      <c r="E15" s="149" t="s">
        <v>608</v>
      </c>
      <c r="F15" s="149" t="s">
        <v>609</v>
      </c>
      <c r="G15" s="67"/>
      <c r="H15" s="81"/>
      <c r="I15" s="81"/>
      <c r="J15" s="81"/>
    </row>
    <row r="16" spans="1:11" x14ac:dyDescent="0.35">
      <c r="B16" s="69" t="s">
        <v>579</v>
      </c>
      <c r="C16" s="149" t="s">
        <v>685</v>
      </c>
      <c r="D16" s="149"/>
      <c r="E16" s="149" t="s">
        <v>608</v>
      </c>
      <c r="F16" s="149" t="s">
        <v>609</v>
      </c>
      <c r="G16" s="68" t="str">
        <f>IF(OR(ISNUMBER(G14),ISNUMBER(G15)),SUM(G14)-SUM(G15),"")</f>
        <v/>
      </c>
      <c r="H16" s="68" t="str">
        <f t="shared" ref="H16:J16" si="2">IF(OR(ISNUMBER(H14),ISNUMBER(H15)),SUM(H14)-SUM(H15),"")</f>
        <v/>
      </c>
      <c r="I16" s="68" t="str">
        <f t="shared" si="2"/>
        <v/>
      </c>
      <c r="J16" s="68" t="str">
        <f t="shared" si="2"/>
        <v/>
      </c>
      <c r="K16" s="150"/>
    </row>
    <row r="17" spans="2:11" x14ac:dyDescent="0.35">
      <c r="B17" s="69" t="s">
        <v>18</v>
      </c>
      <c r="C17" s="149" t="s">
        <v>686</v>
      </c>
      <c r="D17" s="149"/>
      <c r="E17" s="149" t="s">
        <v>608</v>
      </c>
      <c r="F17" s="149" t="s">
        <v>609</v>
      </c>
      <c r="G17" s="67"/>
      <c r="H17" s="81"/>
      <c r="I17" s="81"/>
      <c r="J17" s="81"/>
    </row>
    <row r="18" spans="2:11" x14ac:dyDescent="0.35">
      <c r="B18" s="69" t="s">
        <v>580</v>
      </c>
      <c r="C18" s="149" t="s">
        <v>687</v>
      </c>
      <c r="D18" s="149"/>
      <c r="E18" s="149" t="s">
        <v>608</v>
      </c>
      <c r="F18" s="149" t="s">
        <v>609</v>
      </c>
      <c r="G18" s="68" t="str">
        <f>IF(OR(ISNUMBER(G16),ISNUMBER(G17)),SUM(G16)-SUM(G17),"")</f>
        <v/>
      </c>
      <c r="H18" s="68" t="str">
        <f t="shared" ref="H18:J18" si="3">IF(OR(ISNUMBER(H16),ISNUMBER(H17)),SUM(H16)-SUM(H17),"")</f>
        <v/>
      </c>
      <c r="I18" s="68" t="str">
        <f t="shared" si="3"/>
        <v/>
      </c>
      <c r="J18" s="68" t="str">
        <f t="shared" si="3"/>
        <v/>
      </c>
      <c r="K18" s="150"/>
    </row>
    <row r="19" spans="2:11" x14ac:dyDescent="0.35">
      <c r="B19" s="69" t="s">
        <v>19</v>
      </c>
      <c r="C19" s="149" t="s">
        <v>688</v>
      </c>
      <c r="D19" s="149"/>
      <c r="E19" s="149" t="s">
        <v>608</v>
      </c>
      <c r="F19" s="149" t="s">
        <v>609</v>
      </c>
      <c r="G19" s="67"/>
      <c r="H19" s="81"/>
      <c r="I19" s="81"/>
      <c r="J19" s="81"/>
    </row>
    <row r="20" spans="2:11" x14ac:dyDescent="0.35">
      <c r="B20" s="69"/>
      <c r="C20" s="69"/>
      <c r="D20" s="69"/>
      <c r="E20" s="69"/>
      <c r="F20" s="69"/>
      <c r="G20" s="67"/>
      <c r="H20" s="81"/>
      <c r="I20" s="81"/>
      <c r="J20" s="81"/>
    </row>
    <row r="21" spans="2:11" x14ac:dyDescent="0.35">
      <c r="B21" s="50" t="s">
        <v>1132</v>
      </c>
      <c r="C21" s="50"/>
      <c r="D21" s="50"/>
      <c r="E21" s="50"/>
      <c r="F21" s="50"/>
      <c r="G21" s="151"/>
      <c r="H21" s="152"/>
      <c r="I21" s="152"/>
      <c r="J21" s="152"/>
    </row>
    <row r="22" spans="2:11" x14ac:dyDescent="0.35">
      <c r="B22" s="153" t="s">
        <v>1133</v>
      </c>
      <c r="C22" s="149" t="s">
        <v>689</v>
      </c>
      <c r="D22" s="149"/>
      <c r="E22" s="149" t="s">
        <v>608</v>
      </c>
      <c r="F22" s="149" t="s">
        <v>609</v>
      </c>
      <c r="G22" s="68" t="str">
        <f>IF(OR(ISNUMBER(G23),ISNUMBER(G24)),SUM(G23:G24),"")</f>
        <v/>
      </c>
      <c r="H22" s="68" t="str">
        <f>IF(OR(ISNUMBER(H23),ISNUMBER(H24)),SUM(H23:H24),"")</f>
        <v/>
      </c>
      <c r="I22" s="68" t="str">
        <f t="shared" ref="I22:J22" si="4">IF(OR(ISNUMBER(I23),ISNUMBER(I24)),SUM(I23:I24),"")</f>
        <v/>
      </c>
      <c r="J22" s="68" t="str">
        <f t="shared" si="4"/>
        <v/>
      </c>
      <c r="K22" s="150"/>
    </row>
    <row r="23" spans="2:11" x14ac:dyDescent="0.35">
      <c r="B23" s="69" t="s">
        <v>577</v>
      </c>
      <c r="C23" s="149" t="s">
        <v>690</v>
      </c>
      <c r="D23" s="149"/>
      <c r="E23" s="149" t="s">
        <v>608</v>
      </c>
      <c r="F23" s="149" t="s">
        <v>609</v>
      </c>
      <c r="G23" s="67"/>
      <c r="H23" s="81"/>
      <c r="I23" s="81"/>
      <c r="J23" s="81"/>
    </row>
    <row r="24" spans="2:11" x14ac:dyDescent="0.35">
      <c r="B24" s="69" t="s">
        <v>1134</v>
      </c>
      <c r="C24" s="149" t="s">
        <v>691</v>
      </c>
      <c r="D24" s="149"/>
      <c r="E24" s="149" t="s">
        <v>608</v>
      </c>
      <c r="F24" s="149" t="s">
        <v>609</v>
      </c>
      <c r="G24" s="68" t="str">
        <f>IF(OR(ISNUMBER(G25),ISNUMBER(G26),ISNUMBER(G27),ISNUMBER(G28),ISNUMBER(G29),ISNUMBER(G30)),SUM(G25,G26,G27,G28,G29,G30),"")</f>
        <v/>
      </c>
      <c r="H24" s="68" t="str">
        <f t="shared" ref="H24:J24" si="5">IF(OR(ISNUMBER(H25),ISNUMBER(H26),ISNUMBER(H27),ISNUMBER(H28),ISNUMBER(H29),ISNUMBER(H30)),SUM(H25,H26,H27,H28,H29,H30),"")</f>
        <v/>
      </c>
      <c r="I24" s="68" t="str">
        <f t="shared" si="5"/>
        <v/>
      </c>
      <c r="J24" s="68" t="str">
        <f t="shared" si="5"/>
        <v/>
      </c>
      <c r="K24" s="150"/>
    </row>
    <row r="25" spans="2:11" x14ac:dyDescent="0.35">
      <c r="B25" s="69" t="s">
        <v>34</v>
      </c>
      <c r="C25" s="149" t="s">
        <v>692</v>
      </c>
      <c r="D25" s="149"/>
      <c r="E25" s="149" t="s">
        <v>608</v>
      </c>
      <c r="F25" s="149" t="s">
        <v>609</v>
      </c>
      <c r="G25" s="67"/>
      <c r="H25" s="81"/>
      <c r="I25" s="81"/>
      <c r="J25" s="81"/>
    </row>
    <row r="26" spans="2:11" x14ac:dyDescent="0.35">
      <c r="B26" s="69" t="s">
        <v>35</v>
      </c>
      <c r="C26" s="149" t="s">
        <v>693</v>
      </c>
      <c r="D26" s="149"/>
      <c r="E26" s="149" t="s">
        <v>608</v>
      </c>
      <c r="F26" s="149" t="s">
        <v>609</v>
      </c>
      <c r="G26" s="67"/>
      <c r="H26" s="81"/>
      <c r="I26" s="81"/>
      <c r="J26" s="81"/>
    </row>
    <row r="27" spans="2:11" x14ac:dyDescent="0.35">
      <c r="B27" s="69" t="s">
        <v>96</v>
      </c>
      <c r="C27" s="149" t="s">
        <v>694</v>
      </c>
      <c r="D27" s="149"/>
      <c r="E27" s="149" t="s">
        <v>608</v>
      </c>
      <c r="F27" s="149" t="s">
        <v>609</v>
      </c>
      <c r="G27" s="67"/>
      <c r="H27" s="81"/>
      <c r="I27" s="81"/>
      <c r="J27" s="81"/>
    </row>
    <row r="28" spans="2:11" x14ac:dyDescent="0.35">
      <c r="B28" s="69" t="s">
        <v>400</v>
      </c>
      <c r="C28" s="149" t="s">
        <v>695</v>
      </c>
      <c r="D28" s="149"/>
      <c r="E28" s="149" t="s">
        <v>608</v>
      </c>
      <c r="F28" s="149" t="s">
        <v>609</v>
      </c>
      <c r="G28" s="67"/>
      <c r="H28" s="81"/>
      <c r="I28" s="81"/>
      <c r="J28" s="81"/>
    </row>
    <row r="29" spans="2:11" x14ac:dyDescent="0.35">
      <c r="B29" s="69" t="s">
        <v>97</v>
      </c>
      <c r="C29" s="149" t="s">
        <v>696</v>
      </c>
      <c r="D29" s="149"/>
      <c r="E29" s="149" t="s">
        <v>608</v>
      </c>
      <c r="F29" s="149" t="s">
        <v>609</v>
      </c>
      <c r="G29" s="67"/>
      <c r="H29" s="81"/>
      <c r="I29" s="81"/>
      <c r="J29" s="81"/>
    </row>
    <row r="30" spans="2:11" x14ac:dyDescent="0.35">
      <c r="B30" s="69" t="s">
        <v>98</v>
      </c>
      <c r="C30" s="149" t="s">
        <v>697</v>
      </c>
      <c r="D30" s="149"/>
      <c r="E30" s="149" t="s">
        <v>608</v>
      </c>
      <c r="F30" s="149" t="s">
        <v>609</v>
      </c>
      <c r="G30" s="67"/>
      <c r="H30" s="81"/>
      <c r="I30" s="81"/>
      <c r="J30" s="81"/>
    </row>
    <row r="31" spans="2:11" x14ac:dyDescent="0.35">
      <c r="B31" s="69" t="s">
        <v>581</v>
      </c>
      <c r="C31" s="149" t="s">
        <v>698</v>
      </c>
      <c r="D31" s="149"/>
      <c r="E31" s="149" t="s">
        <v>608</v>
      </c>
      <c r="F31" s="149" t="s">
        <v>609</v>
      </c>
      <c r="G31" s="68" t="str">
        <f>IF(OR(ISNUMBER(G32),ISNUMBER(G33),ISNUMBER(G34)),SUM(G32,G33,G34),"")</f>
        <v/>
      </c>
      <c r="H31" s="68" t="str">
        <f t="shared" ref="H31:J31" si="6">IF(OR(ISNUMBER(H32),ISNUMBER(H33),ISNUMBER(H34)),SUM(H32,H33,H34),"")</f>
        <v/>
      </c>
      <c r="I31" s="68" t="str">
        <f t="shared" si="6"/>
        <v/>
      </c>
      <c r="J31" s="68" t="str">
        <f t="shared" si="6"/>
        <v/>
      </c>
      <c r="K31" s="150"/>
    </row>
    <row r="32" spans="2:11" x14ac:dyDescent="0.35">
      <c r="B32" s="69" t="s">
        <v>99</v>
      </c>
      <c r="C32" s="149" t="s">
        <v>699</v>
      </c>
      <c r="D32" s="149"/>
      <c r="E32" s="149" t="s">
        <v>608</v>
      </c>
      <c r="F32" s="149" t="s">
        <v>609</v>
      </c>
      <c r="G32" s="67"/>
      <c r="H32" s="81"/>
      <c r="I32" s="81"/>
      <c r="J32" s="81"/>
    </row>
    <row r="33" spans="2:11" x14ac:dyDescent="0.35">
      <c r="B33" s="69" t="s">
        <v>395</v>
      </c>
      <c r="C33" s="149" t="s">
        <v>700</v>
      </c>
      <c r="D33" s="149"/>
      <c r="E33" s="149" t="s">
        <v>608</v>
      </c>
      <c r="F33" s="149" t="s">
        <v>609</v>
      </c>
      <c r="G33" s="67"/>
      <c r="H33" s="81"/>
      <c r="I33" s="81"/>
      <c r="J33" s="81"/>
    </row>
    <row r="34" spans="2:11" x14ac:dyDescent="0.35">
      <c r="B34" s="69" t="s">
        <v>100</v>
      </c>
      <c r="C34" s="149" t="s">
        <v>701</v>
      </c>
      <c r="D34" s="149"/>
      <c r="E34" s="149" t="s">
        <v>608</v>
      </c>
      <c r="F34" s="149" t="s">
        <v>609</v>
      </c>
      <c r="G34" s="67"/>
      <c r="H34" s="81"/>
      <c r="I34" s="81"/>
      <c r="J34" s="81"/>
    </row>
    <row r="35" spans="2:11" x14ac:dyDescent="0.35">
      <c r="B35" s="69" t="s">
        <v>1135</v>
      </c>
      <c r="C35" s="149" t="s">
        <v>702</v>
      </c>
      <c r="D35" s="149"/>
      <c r="E35" s="149" t="s">
        <v>608</v>
      </c>
      <c r="F35" s="149" t="s">
        <v>609</v>
      </c>
      <c r="G35" s="68" t="str">
        <f>IF(OR(ISNUMBER(G31)),SUM(G31),"")</f>
        <v/>
      </c>
      <c r="H35" s="68" t="str">
        <f t="shared" ref="H35:J35" si="7">IF(OR(ISNUMBER(H31)),SUM(H31),"")</f>
        <v/>
      </c>
      <c r="I35" s="68" t="str">
        <f t="shared" si="7"/>
        <v/>
      </c>
      <c r="J35" s="68" t="str">
        <f t="shared" si="7"/>
        <v/>
      </c>
      <c r="K35" s="150"/>
    </row>
    <row r="36" spans="2:11" x14ac:dyDescent="0.35">
      <c r="B36" s="69"/>
      <c r="C36" s="69"/>
      <c r="D36" s="69"/>
      <c r="E36" s="69"/>
      <c r="F36" s="69"/>
      <c r="G36" s="67"/>
      <c r="H36" s="81"/>
      <c r="I36" s="81"/>
      <c r="J36" s="81"/>
    </row>
    <row r="37" spans="2:11" ht="22.5" customHeight="1" x14ac:dyDescent="0.35">
      <c r="B37" s="154" t="s">
        <v>8</v>
      </c>
      <c r="C37" s="155"/>
      <c r="D37" s="156"/>
      <c r="E37" s="155"/>
      <c r="F37" s="155"/>
      <c r="G37" s="151"/>
      <c r="H37" s="152"/>
      <c r="I37" s="152"/>
      <c r="J37" s="152"/>
    </row>
    <row r="38" spans="2:11" x14ac:dyDescent="0.35">
      <c r="B38" s="153" t="s">
        <v>20</v>
      </c>
      <c r="C38" s="149"/>
      <c r="D38" s="149"/>
      <c r="E38" s="149"/>
      <c r="F38" s="149"/>
      <c r="G38" s="67"/>
      <c r="H38" s="81"/>
      <c r="I38" s="81"/>
      <c r="J38" s="81"/>
    </row>
    <row r="39" spans="2:11" ht="39.75" customHeight="1" x14ac:dyDescent="0.35">
      <c r="B39" s="69" t="s">
        <v>571</v>
      </c>
      <c r="C39" s="149"/>
      <c r="D39" s="149"/>
      <c r="E39" s="149"/>
      <c r="F39" s="149"/>
      <c r="G39" s="79" t="str">
        <f>IF(OR(ISNUMBER(G40),ISNUMBER(G41),ISNUMBER(G42),ISNUMBER(G43),ISNUMBER(G44),ISNUMBER(G45),ISNUMBER(G46)),SUM(G40:G46),"")</f>
        <v/>
      </c>
      <c r="H39" s="157" t="str">
        <f t="shared" ref="H39:J39" si="8">IF(OR(ISNUMBER(H40),ISNUMBER(H41),ISNUMBER(H42),ISNUMBER(H43),ISNUMBER(H44),ISNUMBER(H45),ISNUMBER(H46)),SUM(H40:H46),"")</f>
        <v/>
      </c>
      <c r="I39" s="157" t="str">
        <f t="shared" si="8"/>
        <v/>
      </c>
      <c r="J39" s="157" t="str">
        <f t="shared" si="8"/>
        <v/>
      </c>
      <c r="K39" s="150"/>
    </row>
    <row r="40" spans="2:11" x14ac:dyDescent="0.35">
      <c r="B40" s="55" t="s">
        <v>574</v>
      </c>
      <c r="C40" s="149" t="s">
        <v>703</v>
      </c>
      <c r="D40" s="149"/>
      <c r="E40" s="149" t="s">
        <v>612</v>
      </c>
      <c r="F40" s="149" t="s">
        <v>613</v>
      </c>
      <c r="G40" s="67"/>
      <c r="H40" s="158"/>
      <c r="I40" s="158"/>
      <c r="J40" s="158"/>
    </row>
    <row r="41" spans="2:11" x14ac:dyDescent="0.35">
      <c r="B41" s="55" t="s">
        <v>86</v>
      </c>
      <c r="C41" s="149" t="s">
        <v>704</v>
      </c>
      <c r="D41" s="149"/>
      <c r="E41" s="149" t="s">
        <v>612</v>
      </c>
      <c r="F41" s="149" t="s">
        <v>613</v>
      </c>
      <c r="G41" s="67"/>
      <c r="H41" s="158"/>
      <c r="I41" s="158"/>
      <c r="J41" s="158"/>
    </row>
    <row r="42" spans="2:11" x14ac:dyDescent="0.35">
      <c r="B42" s="55" t="s">
        <v>87</v>
      </c>
      <c r="C42" s="149" t="s">
        <v>705</v>
      </c>
      <c r="D42" s="149"/>
      <c r="E42" s="149" t="s">
        <v>612</v>
      </c>
      <c r="F42" s="149" t="s">
        <v>613</v>
      </c>
      <c r="G42" s="67"/>
      <c r="H42" s="158"/>
      <c r="I42" s="158"/>
      <c r="J42" s="158"/>
    </row>
    <row r="43" spans="2:11" x14ac:dyDescent="0.35">
      <c r="B43" s="55" t="s">
        <v>88</v>
      </c>
      <c r="C43" s="149" t="s">
        <v>706</v>
      </c>
      <c r="D43" s="149"/>
      <c r="E43" s="149" t="s">
        <v>612</v>
      </c>
      <c r="F43" s="149" t="s">
        <v>613</v>
      </c>
      <c r="G43" s="67"/>
      <c r="H43" s="158"/>
      <c r="I43" s="158"/>
      <c r="J43" s="158"/>
    </row>
    <row r="44" spans="2:11" x14ac:dyDescent="0.35">
      <c r="B44" s="55" t="s">
        <v>89</v>
      </c>
      <c r="C44" s="149" t="s">
        <v>707</v>
      </c>
      <c r="D44" s="149"/>
      <c r="E44" s="149" t="s">
        <v>612</v>
      </c>
      <c r="F44" s="149" t="s">
        <v>613</v>
      </c>
      <c r="G44" s="67"/>
      <c r="H44" s="158"/>
      <c r="I44" s="158"/>
      <c r="J44" s="158"/>
    </row>
    <row r="45" spans="2:11" x14ac:dyDescent="0.35">
      <c r="B45" s="55" t="s">
        <v>90</v>
      </c>
      <c r="C45" s="149" t="s">
        <v>708</v>
      </c>
      <c r="D45" s="149"/>
      <c r="E45" s="149" t="s">
        <v>612</v>
      </c>
      <c r="F45" s="149" t="s">
        <v>613</v>
      </c>
      <c r="G45" s="67"/>
      <c r="H45" s="158"/>
      <c r="I45" s="158"/>
      <c r="J45" s="158"/>
    </row>
    <row r="46" spans="2:11" x14ac:dyDescent="0.35">
      <c r="B46" s="55" t="s">
        <v>91</v>
      </c>
      <c r="C46" s="149" t="s">
        <v>709</v>
      </c>
      <c r="D46" s="149"/>
      <c r="E46" s="149" t="s">
        <v>612</v>
      </c>
      <c r="F46" s="149" t="s">
        <v>613</v>
      </c>
      <c r="G46" s="67"/>
      <c r="H46" s="159"/>
      <c r="I46" s="159"/>
      <c r="J46" s="159"/>
    </row>
    <row r="47" spans="2:11" x14ac:dyDescent="0.35">
      <c r="B47" s="69" t="s">
        <v>572</v>
      </c>
      <c r="C47" s="149"/>
      <c r="D47" s="149"/>
      <c r="E47" s="149" t="s">
        <v>612</v>
      </c>
      <c r="F47" s="149" t="s">
        <v>613</v>
      </c>
      <c r="G47" s="68" t="str">
        <f>IF(OR(ISNUMBER(G48),ISNUMBER(G49),ISNUMBER(G50)),SUM(G48,G49,G50),"")</f>
        <v/>
      </c>
      <c r="H47" s="160" t="str">
        <f t="shared" ref="H47:J47" si="9">IF(OR(ISNUMBER(H48),ISNUMBER(H49),ISNUMBER(H50)),SUM(H48,H49,H50),"")</f>
        <v/>
      </c>
      <c r="I47" s="160" t="str">
        <f t="shared" si="9"/>
        <v/>
      </c>
      <c r="J47" s="160" t="str">
        <f t="shared" si="9"/>
        <v/>
      </c>
      <c r="K47" s="150"/>
    </row>
    <row r="48" spans="2:11" x14ac:dyDescent="0.35">
      <c r="B48" s="55" t="s">
        <v>21</v>
      </c>
      <c r="C48" s="149" t="s">
        <v>710</v>
      </c>
      <c r="D48" s="149"/>
      <c r="E48" s="149" t="s">
        <v>612</v>
      </c>
      <c r="F48" s="149" t="s">
        <v>613</v>
      </c>
      <c r="G48" s="67"/>
      <c r="H48" s="158"/>
      <c r="I48" s="158"/>
      <c r="J48" s="158"/>
    </row>
    <row r="49" spans="2:10" x14ac:dyDescent="0.35">
      <c r="B49" s="55" t="s">
        <v>22</v>
      </c>
      <c r="C49" s="149" t="s">
        <v>711</v>
      </c>
      <c r="D49" s="149"/>
      <c r="E49" s="149" t="s">
        <v>612</v>
      </c>
      <c r="F49" s="149" t="s">
        <v>613</v>
      </c>
      <c r="G49" s="67"/>
      <c r="H49" s="158"/>
      <c r="I49" s="158"/>
      <c r="J49" s="158"/>
    </row>
    <row r="50" spans="2:10" x14ac:dyDescent="0.35">
      <c r="B50" s="55" t="s">
        <v>193</v>
      </c>
      <c r="C50" s="149" t="s">
        <v>712</v>
      </c>
      <c r="D50" s="149"/>
      <c r="E50" s="149" t="s">
        <v>612</v>
      </c>
      <c r="F50" s="149" t="s">
        <v>613</v>
      </c>
      <c r="G50" s="67"/>
      <c r="H50" s="158"/>
      <c r="I50" s="158"/>
      <c r="J50" s="158"/>
    </row>
    <row r="51" spans="2:10" ht="38.5" customHeight="1" x14ac:dyDescent="0.35">
      <c r="B51" s="62" t="s">
        <v>573</v>
      </c>
      <c r="C51" s="149" t="s">
        <v>713</v>
      </c>
      <c r="D51" s="149"/>
      <c r="E51" s="149" t="s">
        <v>608</v>
      </c>
      <c r="F51" s="149" t="s">
        <v>609</v>
      </c>
      <c r="G51" s="161"/>
      <c r="H51" s="162"/>
      <c r="I51" s="162"/>
      <c r="J51" s="162"/>
    </row>
    <row r="52" spans="2:10" x14ac:dyDescent="0.35">
      <c r="B52" s="40" t="s">
        <v>195</v>
      </c>
    </row>
    <row r="58" spans="2:10" x14ac:dyDescent="0.35">
      <c r="B58" s="163" t="s">
        <v>619</v>
      </c>
    </row>
    <row r="59" spans="2:10" ht="13.5" x14ac:dyDescent="0.35">
      <c r="B59" s="164" t="s">
        <v>205</v>
      </c>
    </row>
    <row r="60" spans="2:10" x14ac:dyDescent="0.35">
      <c r="B60" s="165" t="s">
        <v>632</v>
      </c>
      <c r="G60" s="40" t="b">
        <f>IF(SUM(G11)-SUM(G12)+SUM(G13)=SUM(G14),TRUE,SUM(G11)-SUM(G12)+SUM(G13)-SUM(G14))</f>
        <v>1</v>
      </c>
      <c r="H60" s="40" t="b">
        <f t="shared" ref="H60:J60" si="10">IF(SUM(H11)-SUM(H12)+SUM(H13)=SUM(H14),TRUE,SUM(H11)-SUM(H12)+SUM(H13))</f>
        <v>1</v>
      </c>
      <c r="I60" s="40" t="b">
        <f t="shared" si="10"/>
        <v>1</v>
      </c>
      <c r="J60" s="40" t="b">
        <f t="shared" si="10"/>
        <v>1</v>
      </c>
    </row>
    <row r="61" spans="2:10" x14ac:dyDescent="0.35">
      <c r="B61" s="165" t="s">
        <v>633</v>
      </c>
      <c r="G61" s="40" t="b">
        <f>IF(SUM(G14)-SUM(G15)-SUM(G17)=SUM(G18),TRUE,SUM(G14)-SUM(G15)-SUM(G17)-SUM(G18))</f>
        <v>1</v>
      </c>
      <c r="H61" s="40" t="b">
        <f t="shared" ref="H61:J61" si="11">IF(SUM(H14)-SUM(H15)-SUM(H17)=SUM(H18),TRUE,SUM(H14)-SUM(H15)-SUM(H17)-SUM(H18))</f>
        <v>1</v>
      </c>
      <c r="I61" s="40" t="b">
        <f t="shared" si="11"/>
        <v>1</v>
      </c>
      <c r="J61" s="40" t="b">
        <f t="shared" si="11"/>
        <v>1</v>
      </c>
    </row>
    <row r="62" spans="2:10" ht="13.5" x14ac:dyDescent="0.35">
      <c r="B62" s="164" t="s">
        <v>209</v>
      </c>
    </row>
    <row r="63" spans="2:10" x14ac:dyDescent="0.35">
      <c r="B63" s="165" t="s">
        <v>634</v>
      </c>
      <c r="G63" s="40" t="b">
        <f>IF(SUM(G23)+SUM(G25)+SUM(G26)+SUM(G27)+SUM(G28)+SUM(G29)+SUM(G30)=SUM(G22),TRUE,SUM(G23)+SUM(G25)+SUM(G26)+SUM(G27)+SUM(G28)+SUM(G29)+SUM(G30)-SUM(G22))</f>
        <v>1</v>
      </c>
      <c r="H63" s="40" t="b">
        <f t="shared" ref="H63:J63" si="12">IF(SUM(H23)+SUM(H25)+SUM(H26)+SUM(H27)+SUM(H28)+SUM(H29)+SUM(H30)=SUM(H22),TRUE,SUM(H23)+SUM(H25)+SUM(H26)+SUM(H27)+SUM(H28)+SUM(H29)+SUM(H30)-SUM(H22))</f>
        <v>1</v>
      </c>
      <c r="I63" s="40" t="b">
        <f t="shared" si="12"/>
        <v>1</v>
      </c>
      <c r="J63" s="40" t="b">
        <f t="shared" si="12"/>
        <v>1</v>
      </c>
    </row>
    <row r="64" spans="2:10" x14ac:dyDescent="0.35">
      <c r="B64" s="165" t="s">
        <v>635</v>
      </c>
      <c r="G64" s="40" t="b">
        <f>IF(SUM(G32)+SUM(G33)+SUM(G34)=SUM(G35),TRUE,SUM(G32)+SUM(G33)+SUM(G34)-SUM(G35))</f>
        <v>1</v>
      </c>
      <c r="H64" s="40" t="b">
        <f t="shared" ref="H64:J64" si="13">IF(SUM(H32)+SUM(H33)+SUM(H34)=SUM(H35),TRUE,SUM(H32)+SUM(H33)+SUM(H34)-SUM(H35))</f>
        <v>1</v>
      </c>
      <c r="I64" s="40" t="b">
        <f t="shared" si="13"/>
        <v>1</v>
      </c>
      <c r="J64" s="40" t="b">
        <f t="shared" si="13"/>
        <v>1</v>
      </c>
    </row>
    <row r="65" spans="2:10" x14ac:dyDescent="0.35">
      <c r="B65" s="165" t="s">
        <v>636</v>
      </c>
      <c r="G65" s="40" t="b">
        <f>IF(SUM(G22)-SUM(G35)&lt;1000,TRUE,SUM(G22)-SUM(G35))</f>
        <v>1</v>
      </c>
      <c r="H65" s="40" t="b">
        <f t="shared" ref="H65:J65" si="14">IF(SUM(H22)-SUM(H35)&lt;1000,TRUE,SUM(H22)-SUM(H35))</f>
        <v>1</v>
      </c>
      <c r="I65" s="40" t="b">
        <f t="shared" si="14"/>
        <v>1</v>
      </c>
      <c r="J65" s="40" t="b">
        <f t="shared" si="14"/>
        <v>1</v>
      </c>
    </row>
  </sheetData>
  <dataValidations count="2">
    <dataValidation type="list" showInputMessage="1" showErrorMessage="1" sqref="G7:J7" xr:uid="{99F7798D-8852-493C-BC48-2E17D5508894}">
      <formula1>PeriodList</formula1>
    </dataValidation>
    <dataValidation type="list" showInputMessage="1" showErrorMessage="1" sqref="G8:J8" xr:uid="{C002D6C1-2C9F-4EA2-A85A-736C020BF082}">
      <formula1>FrequencyList</formula1>
    </dataValidation>
  </dataValidations>
  <pageMargins left="0.7" right="0.7" top="0.75" bottom="0.75" header="0.3" footer="0.3"/>
  <pageSetup scale="75" orientation="portrait" r:id="rId1"/>
  <ignoredErrors>
    <ignoredError sqref="G7:J9" numberStoredAsText="1"/>
    <ignoredError sqref="H16:J16 H18:J18 H35:J35 H14:J14 H39:J39 H47:J47 H46:J46 G47 G39 H40:J40 H41:J41 H42:J42 H43:J43 H44:J44 H45:J45 G14 G35 H31:J31 H24:J24 H22 I22:J22 H23:J23 G22 H25:J30 G24 G31 G16 G18 G20:G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BDE95D-BE38-4F77-A34E-69649E3FD4D3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2DD63EC1-AF55-4FFE-8B5D-7497011814A5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DDDC-7FFF-45EC-BD0F-AD501DCDC4EF}">
  <sheetPr codeName="Sheet4">
    <pageSetUpPr fitToPage="1"/>
  </sheetPr>
  <dimension ref="B1:K102"/>
  <sheetViews>
    <sheetView view="pageBreakPreview" topLeftCell="A4" zoomScale="60" zoomScaleNormal="89" workbookViewId="0">
      <pane xSplit="6" ySplit="7" topLeftCell="G11" activePane="bottomRight" state="frozen"/>
      <selection activeCell="A4" sqref="A4"/>
      <selection pane="topRight" activeCell="H4" sqref="H4"/>
      <selection pane="bottomLeft" activeCell="A11" sqref="A11"/>
      <selection pane="bottomRight" activeCell="F4" sqref="C1:F1048576"/>
    </sheetView>
  </sheetViews>
  <sheetFormatPr defaultColWidth="9.1796875" defaultRowHeight="13" x14ac:dyDescent="0.35"/>
  <cols>
    <col min="1" max="1" width="6.54296875" style="40" customWidth="1"/>
    <col min="2" max="2" width="50.1796875" style="40" customWidth="1"/>
    <col min="3" max="3" width="23.26953125" style="40" hidden="1" customWidth="1"/>
    <col min="4" max="4" width="14.453125" style="40" hidden="1" customWidth="1"/>
    <col min="5" max="5" width="15.453125" style="40" hidden="1" customWidth="1"/>
    <col min="6" max="6" width="10.54296875" style="40" hidden="1" customWidth="1"/>
    <col min="7" max="7" width="13.453125" style="40" customWidth="1"/>
    <col min="8" max="8" width="15.54296875" style="40" customWidth="1"/>
    <col min="9" max="9" width="15.453125" style="40" customWidth="1"/>
    <col min="10" max="10" width="17.54296875" style="40" customWidth="1"/>
    <col min="11" max="11" width="7.453125" style="40" customWidth="1"/>
    <col min="12" max="12" width="9.1796875" style="40"/>
    <col min="13" max="13" width="11.54296875" style="40" customWidth="1"/>
    <col min="14" max="16384" width="9.1796875" style="40"/>
  </cols>
  <sheetData>
    <row r="1" spans="2:11" ht="13.5" thickBot="1" x14ac:dyDescent="0.4"/>
    <row r="2" spans="2:11" x14ac:dyDescent="0.35">
      <c r="B2" s="166" t="s">
        <v>119</v>
      </c>
      <c r="C2" s="45"/>
      <c r="D2" s="45"/>
      <c r="E2" s="45"/>
      <c r="F2" s="45"/>
    </row>
    <row r="3" spans="2:11" s="45" customFormat="1" x14ac:dyDescent="0.35">
      <c r="B3" s="145" t="s">
        <v>76</v>
      </c>
    </row>
    <row r="4" spans="2:11" s="45" customFormat="1" x14ac:dyDescent="0.35">
      <c r="B4" s="145" t="s">
        <v>77</v>
      </c>
    </row>
    <row r="5" spans="2:11" s="45" customFormat="1" x14ac:dyDescent="0.35">
      <c r="B5" s="145" t="s">
        <v>78</v>
      </c>
    </row>
    <row r="6" spans="2:11" s="45" customFormat="1" ht="13.5" thickBot="1" x14ac:dyDescent="0.4">
      <c r="B6" s="146" t="s">
        <v>79</v>
      </c>
    </row>
    <row r="7" spans="2:11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1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1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1" x14ac:dyDescent="0.35">
      <c r="B10" s="50" t="s">
        <v>206</v>
      </c>
      <c r="C10" s="72"/>
      <c r="D10" s="167"/>
      <c r="E10" s="50"/>
      <c r="F10" s="50"/>
      <c r="G10" s="147"/>
      <c r="H10" s="147"/>
      <c r="I10" s="147"/>
      <c r="J10" s="147"/>
    </row>
    <row r="11" spans="2:11" x14ac:dyDescent="0.35">
      <c r="B11" s="69" t="s">
        <v>386</v>
      </c>
      <c r="C11" s="149" t="s">
        <v>714</v>
      </c>
      <c r="D11" s="149"/>
      <c r="E11" s="149" t="s">
        <v>608</v>
      </c>
      <c r="F11" s="149" t="s">
        <v>609</v>
      </c>
      <c r="G11" s="169" t="str">
        <f>IF(OR(ISNUMBER(G12),ISNUMBER(G13),ISNUMBER(G14)),SUM(G12)-SUM(G13)+SUM(G14),"")</f>
        <v/>
      </c>
      <c r="H11" s="170" t="str">
        <f t="shared" ref="H11:J11" si="1">IF(OR(ISNUMBER(H12),ISNUMBER(H13),ISNUMBER(H14)),SUM(H12)-SUM(H13)+SUM(H14),"")</f>
        <v/>
      </c>
      <c r="I11" s="170" t="str">
        <f t="shared" si="1"/>
        <v/>
      </c>
      <c r="J11" s="170" t="str">
        <f t="shared" si="1"/>
        <v/>
      </c>
      <c r="K11" s="150"/>
    </row>
    <row r="12" spans="2:11" x14ac:dyDescent="0.35">
      <c r="B12" s="55" t="s">
        <v>154</v>
      </c>
      <c r="C12" s="149" t="s">
        <v>715</v>
      </c>
      <c r="D12" s="149"/>
      <c r="E12" s="149" t="s">
        <v>608</v>
      </c>
      <c r="F12" s="149" t="s">
        <v>609</v>
      </c>
      <c r="G12" s="171"/>
      <c r="H12" s="172"/>
      <c r="I12" s="172"/>
      <c r="J12" s="172"/>
    </row>
    <row r="13" spans="2:11" x14ac:dyDescent="0.35">
      <c r="B13" s="55" t="s">
        <v>153</v>
      </c>
      <c r="C13" s="149" t="s">
        <v>716</v>
      </c>
      <c r="D13" s="149"/>
      <c r="E13" s="149" t="s">
        <v>608</v>
      </c>
      <c r="F13" s="149" t="s">
        <v>609</v>
      </c>
      <c r="G13" s="171"/>
      <c r="H13" s="172"/>
      <c r="I13" s="172"/>
      <c r="J13" s="172"/>
    </row>
    <row r="14" spans="2:11" x14ac:dyDescent="0.35">
      <c r="B14" s="55" t="s">
        <v>155</v>
      </c>
      <c r="C14" s="149" t="s">
        <v>717</v>
      </c>
      <c r="D14" s="149"/>
      <c r="E14" s="149" t="s">
        <v>608</v>
      </c>
      <c r="F14" s="149" t="s">
        <v>609</v>
      </c>
      <c r="G14" s="171"/>
      <c r="H14" s="172"/>
      <c r="I14" s="172"/>
      <c r="J14" s="172"/>
    </row>
    <row r="15" spans="2:11" x14ac:dyDescent="0.35">
      <c r="B15" s="69" t="s">
        <v>387</v>
      </c>
      <c r="C15" s="149" t="s">
        <v>718</v>
      </c>
      <c r="D15" s="149"/>
      <c r="E15" s="149" t="s">
        <v>608</v>
      </c>
      <c r="F15" s="149" t="s">
        <v>609</v>
      </c>
      <c r="G15" s="169" t="str">
        <f>IF(OR(ISNUMBER(G16),ISNUMBER(G17),ISNUMBER(G18),ISNUMBER(G19)),SUM(G16)-SUM(G17)+SUM(G18:G19),"")</f>
        <v/>
      </c>
      <c r="H15" s="170" t="str">
        <f t="shared" ref="H15:J15" si="2">IF(OR(ISNUMBER(H16),ISNUMBER(H17),ISNUMBER(H18),ISNUMBER(H19)),SUM(H16)-SUM(H17)+SUM(H18:H19),"")</f>
        <v/>
      </c>
      <c r="I15" s="170" t="str">
        <f t="shared" si="2"/>
        <v/>
      </c>
      <c r="J15" s="170" t="str">
        <f t="shared" si="2"/>
        <v/>
      </c>
      <c r="K15" s="150"/>
    </row>
    <row r="16" spans="2:11" x14ac:dyDescent="0.35">
      <c r="B16" s="55" t="s">
        <v>156</v>
      </c>
      <c r="C16" s="149" t="s">
        <v>719</v>
      </c>
      <c r="D16" s="149"/>
      <c r="E16" s="149" t="s">
        <v>608</v>
      </c>
      <c r="F16" s="149" t="s">
        <v>609</v>
      </c>
      <c r="G16" s="171"/>
      <c r="H16" s="172"/>
      <c r="I16" s="172"/>
      <c r="J16" s="172"/>
    </row>
    <row r="17" spans="2:11" x14ac:dyDescent="0.35">
      <c r="B17" s="55" t="s">
        <v>157</v>
      </c>
      <c r="C17" s="149" t="s">
        <v>720</v>
      </c>
      <c r="D17" s="149"/>
      <c r="E17" s="149" t="s">
        <v>608</v>
      </c>
      <c r="F17" s="149" t="s">
        <v>609</v>
      </c>
      <c r="G17" s="171"/>
      <c r="H17" s="172"/>
      <c r="I17" s="172"/>
      <c r="J17" s="172"/>
    </row>
    <row r="18" spans="2:11" x14ac:dyDescent="0.35">
      <c r="B18" s="55" t="s">
        <v>165</v>
      </c>
      <c r="C18" s="149" t="s">
        <v>721</v>
      </c>
      <c r="D18" s="149"/>
      <c r="E18" s="149" t="s">
        <v>608</v>
      </c>
      <c r="F18" s="149" t="s">
        <v>609</v>
      </c>
      <c r="G18" s="171"/>
      <c r="H18" s="172"/>
      <c r="I18" s="172"/>
      <c r="J18" s="172"/>
    </row>
    <row r="19" spans="2:11" x14ac:dyDescent="0.35">
      <c r="B19" s="55" t="s">
        <v>166</v>
      </c>
      <c r="C19" s="149" t="s">
        <v>722</v>
      </c>
      <c r="D19" s="149"/>
      <c r="E19" s="149" t="s">
        <v>608</v>
      </c>
      <c r="F19" s="149" t="s">
        <v>609</v>
      </c>
      <c r="G19" s="171"/>
      <c r="H19" s="172"/>
      <c r="I19" s="172"/>
      <c r="J19" s="172"/>
    </row>
    <row r="20" spans="2:11" x14ac:dyDescent="0.35">
      <c r="B20" s="69" t="s">
        <v>23</v>
      </c>
      <c r="C20" s="149" t="s">
        <v>723</v>
      </c>
      <c r="D20" s="149"/>
      <c r="E20" s="149" t="s">
        <v>608</v>
      </c>
      <c r="F20" s="149" t="s">
        <v>609</v>
      </c>
      <c r="G20" s="171"/>
      <c r="H20" s="172"/>
      <c r="I20" s="172"/>
      <c r="J20" s="172"/>
    </row>
    <row r="21" spans="2:11" x14ac:dyDescent="0.35">
      <c r="B21" s="69" t="s">
        <v>582</v>
      </c>
      <c r="C21" s="149" t="s">
        <v>724</v>
      </c>
      <c r="D21" s="149"/>
      <c r="E21" s="149" t="s">
        <v>608</v>
      </c>
      <c r="F21" s="149" t="s">
        <v>609</v>
      </c>
      <c r="G21" s="169" t="str">
        <f>IF(OR(ISNUMBER(G11),ISNUMBER(G15),ISNUMBER(G20)),SUM(G11)-SUM(G15)+SUM(G20),"")</f>
        <v/>
      </c>
      <c r="H21" s="170" t="str">
        <f t="shared" ref="H21:J21" si="3">IF(OR(ISNUMBER(H11),ISNUMBER(H15),ISNUMBER(H20)),SUM(H11)-SUM(H15)+SUM(H20),"")</f>
        <v/>
      </c>
      <c r="I21" s="170" t="str">
        <f t="shared" si="3"/>
        <v/>
      </c>
      <c r="J21" s="170" t="str">
        <f t="shared" si="3"/>
        <v/>
      </c>
      <c r="K21" s="150"/>
    </row>
    <row r="22" spans="2:11" x14ac:dyDescent="0.35">
      <c r="B22" s="69" t="s">
        <v>630</v>
      </c>
      <c r="C22" s="149" t="s">
        <v>725</v>
      </c>
      <c r="D22" s="149"/>
      <c r="E22" s="149" t="s">
        <v>608</v>
      </c>
      <c r="F22" s="149" t="s">
        <v>609</v>
      </c>
      <c r="G22" s="169" t="str">
        <f>IF(OR(ISNUMBER(G23),ISNUMBER(G24),ISNUMBER(G25),ISNUMBER(G26)),SUM(G23:G26),"")</f>
        <v/>
      </c>
      <c r="H22" s="173" t="str">
        <f t="shared" ref="H22:J22" si="4">IF(OR(ISNUMBER(H23),ISNUMBER(H24),ISNUMBER(H25),ISNUMBER(H26)),SUM(H23:H26),"")</f>
        <v/>
      </c>
      <c r="I22" s="173" t="str">
        <f t="shared" si="4"/>
        <v/>
      </c>
      <c r="J22" s="173" t="str">
        <f t="shared" si="4"/>
        <v/>
      </c>
      <c r="K22" s="150"/>
    </row>
    <row r="23" spans="2:11" x14ac:dyDescent="0.35">
      <c r="B23" s="55" t="s">
        <v>158</v>
      </c>
      <c r="C23" s="149" t="s">
        <v>726</v>
      </c>
      <c r="D23" s="149"/>
      <c r="E23" s="149" t="s">
        <v>608</v>
      </c>
      <c r="F23" s="149" t="s">
        <v>609</v>
      </c>
      <c r="G23" s="171"/>
      <c r="H23" s="172"/>
      <c r="I23" s="172"/>
      <c r="J23" s="172"/>
    </row>
    <row r="24" spans="2:11" x14ac:dyDescent="0.35">
      <c r="B24" s="55" t="s">
        <v>159</v>
      </c>
      <c r="C24" s="149" t="s">
        <v>727</v>
      </c>
      <c r="D24" s="149"/>
      <c r="E24" s="149" t="s">
        <v>608</v>
      </c>
      <c r="F24" s="149" t="s">
        <v>609</v>
      </c>
      <c r="G24" s="171"/>
      <c r="H24" s="172"/>
      <c r="I24" s="172"/>
      <c r="J24" s="172"/>
    </row>
    <row r="25" spans="2:11" x14ac:dyDescent="0.35">
      <c r="B25" s="55" t="s">
        <v>396</v>
      </c>
      <c r="C25" s="149" t="s">
        <v>728</v>
      </c>
      <c r="D25" s="149"/>
      <c r="E25" s="149" t="s">
        <v>608</v>
      </c>
      <c r="F25" s="149" t="s">
        <v>609</v>
      </c>
      <c r="G25" s="171"/>
      <c r="H25" s="172"/>
      <c r="I25" s="172"/>
      <c r="J25" s="172"/>
    </row>
    <row r="26" spans="2:11" x14ac:dyDescent="0.35">
      <c r="B26" s="55" t="s">
        <v>1136</v>
      </c>
      <c r="C26" s="149" t="s">
        <v>729</v>
      </c>
      <c r="D26" s="149"/>
      <c r="E26" s="149" t="s">
        <v>608</v>
      </c>
      <c r="F26" s="149" t="s">
        <v>609</v>
      </c>
      <c r="G26" s="171"/>
      <c r="H26" s="172"/>
      <c r="I26" s="172"/>
      <c r="J26" s="172"/>
    </row>
    <row r="27" spans="2:11" x14ac:dyDescent="0.35">
      <c r="B27" s="69" t="s">
        <v>583</v>
      </c>
      <c r="C27" s="149" t="s">
        <v>730</v>
      </c>
      <c r="D27" s="149"/>
      <c r="E27" s="149" t="s">
        <v>608</v>
      </c>
      <c r="F27" s="149" t="s">
        <v>609</v>
      </c>
      <c r="G27" s="169" t="str">
        <f>IF(OR(ISNUMBER(G21),ISNUMBER(G22)),SUM(G21)+SUM(G22),"")</f>
        <v/>
      </c>
      <c r="H27" s="170" t="str">
        <f t="shared" ref="H27:J27" si="5">IF(OR(ISNUMBER(H21),ISNUMBER(H22)),SUM(H21)+SUM(H22),"")</f>
        <v/>
      </c>
      <c r="I27" s="170" t="str">
        <f t="shared" si="5"/>
        <v/>
      </c>
      <c r="J27" s="170" t="str">
        <f t="shared" si="5"/>
        <v/>
      </c>
      <c r="K27" s="150"/>
    </row>
    <row r="28" spans="2:11" x14ac:dyDescent="0.35">
      <c r="B28" s="69" t="s">
        <v>390</v>
      </c>
      <c r="C28" s="149" t="s">
        <v>731</v>
      </c>
      <c r="D28" s="149"/>
      <c r="E28" s="149" t="s">
        <v>608</v>
      </c>
      <c r="F28" s="149" t="s">
        <v>609</v>
      </c>
      <c r="G28" s="169" t="str">
        <f>IF(OR(ISNUMBER(G29),ISNUMBER(G30),ISNUMBER(G31),ISNUMBER(G32)),SUM(G29:G32),"")</f>
        <v/>
      </c>
      <c r="H28" s="173" t="str">
        <f t="shared" ref="H28:J28" si="6">IF(OR(ISNUMBER(H29),ISNUMBER(H30),ISNUMBER(H31),ISNUMBER(H32)),SUM(H29:H32),"")</f>
        <v/>
      </c>
      <c r="I28" s="173" t="str">
        <f t="shared" si="6"/>
        <v/>
      </c>
      <c r="J28" s="173" t="str">
        <f t="shared" si="6"/>
        <v/>
      </c>
      <c r="K28" s="150"/>
    </row>
    <row r="29" spans="2:11" x14ac:dyDescent="0.35">
      <c r="B29" s="55" t="s">
        <v>160</v>
      </c>
      <c r="C29" s="149" t="s">
        <v>732</v>
      </c>
      <c r="D29" s="149"/>
      <c r="E29" s="149" t="s">
        <v>608</v>
      </c>
      <c r="F29" s="149" t="s">
        <v>609</v>
      </c>
      <c r="G29" s="171"/>
      <c r="H29" s="172"/>
      <c r="I29" s="172"/>
      <c r="J29" s="172"/>
    </row>
    <row r="30" spans="2:11" x14ac:dyDescent="0.35">
      <c r="B30" s="55" t="s">
        <v>161</v>
      </c>
      <c r="C30" s="149" t="s">
        <v>733</v>
      </c>
      <c r="D30" s="149"/>
      <c r="E30" s="149" t="s">
        <v>608</v>
      </c>
      <c r="F30" s="149" t="s">
        <v>609</v>
      </c>
      <c r="G30" s="171"/>
      <c r="H30" s="172"/>
      <c r="I30" s="172"/>
      <c r="J30" s="172"/>
    </row>
    <row r="31" spans="2:11" x14ac:dyDescent="0.35">
      <c r="B31" s="55" t="s">
        <v>1137</v>
      </c>
      <c r="C31" s="149" t="s">
        <v>734</v>
      </c>
      <c r="D31" s="149"/>
      <c r="E31" s="149" t="s">
        <v>608</v>
      </c>
      <c r="F31" s="149" t="s">
        <v>609</v>
      </c>
      <c r="G31" s="171"/>
      <c r="H31" s="172"/>
      <c r="I31" s="172"/>
      <c r="J31" s="172"/>
    </row>
    <row r="32" spans="2:11" x14ac:dyDescent="0.35">
      <c r="B32" s="55" t="s">
        <v>162</v>
      </c>
      <c r="C32" s="149" t="s">
        <v>735</v>
      </c>
      <c r="D32" s="149"/>
      <c r="E32" s="149" t="s">
        <v>608</v>
      </c>
      <c r="F32" s="149" t="s">
        <v>609</v>
      </c>
      <c r="G32" s="171"/>
      <c r="H32" s="172"/>
      <c r="I32" s="172"/>
      <c r="J32" s="172"/>
    </row>
    <row r="33" spans="2:11" x14ac:dyDescent="0.35">
      <c r="B33" s="69" t="s">
        <v>388</v>
      </c>
      <c r="C33" s="149" t="s">
        <v>736</v>
      </c>
      <c r="D33" s="149"/>
      <c r="E33" s="149" t="s">
        <v>608</v>
      </c>
      <c r="F33" s="149" t="s">
        <v>609</v>
      </c>
      <c r="G33" s="169" t="str">
        <f>IF(OR(ISNUMBER(G34),ISNUMBER(G35),ISNUMBER(G36)),SUM(G34:G35)-SUM(G36),"")</f>
        <v/>
      </c>
      <c r="H33" s="173" t="str">
        <f t="shared" ref="H33:J33" si="7">IF(OR(ISNUMBER(H34),ISNUMBER(H35),ISNUMBER(H36)),SUM(H34:H36),"")</f>
        <v/>
      </c>
      <c r="I33" s="173" t="str">
        <f t="shared" si="7"/>
        <v/>
      </c>
      <c r="J33" s="173" t="str">
        <f t="shared" si="7"/>
        <v/>
      </c>
      <c r="K33" s="150"/>
    </row>
    <row r="34" spans="2:11" x14ac:dyDescent="0.35">
      <c r="B34" s="55" t="s">
        <v>163</v>
      </c>
      <c r="C34" s="149" t="s">
        <v>737</v>
      </c>
      <c r="D34" s="149"/>
      <c r="E34" s="149" t="s">
        <v>608</v>
      </c>
      <c r="F34" s="149" t="s">
        <v>609</v>
      </c>
      <c r="G34" s="171"/>
      <c r="H34" s="172"/>
      <c r="I34" s="172"/>
      <c r="J34" s="172"/>
    </row>
    <row r="35" spans="2:11" x14ac:dyDescent="0.35">
      <c r="B35" s="55" t="s">
        <v>167</v>
      </c>
      <c r="C35" s="149" t="s">
        <v>738</v>
      </c>
      <c r="D35" s="149"/>
      <c r="E35" s="149" t="s">
        <v>608</v>
      </c>
      <c r="F35" s="149" t="s">
        <v>609</v>
      </c>
      <c r="G35" s="171"/>
      <c r="H35" s="172"/>
      <c r="I35" s="172"/>
      <c r="J35" s="172"/>
    </row>
    <row r="36" spans="2:11" x14ac:dyDescent="0.35">
      <c r="B36" s="55" t="s">
        <v>168</v>
      </c>
      <c r="C36" s="149" t="s">
        <v>739</v>
      </c>
      <c r="D36" s="149"/>
      <c r="E36" s="149" t="s">
        <v>608</v>
      </c>
      <c r="F36" s="149" t="s">
        <v>609</v>
      </c>
      <c r="G36" s="171"/>
      <c r="H36" s="172"/>
      <c r="I36" s="172"/>
      <c r="J36" s="172"/>
    </row>
    <row r="37" spans="2:11" x14ac:dyDescent="0.35">
      <c r="B37" s="69" t="s">
        <v>24</v>
      </c>
      <c r="C37" s="149" t="s">
        <v>740</v>
      </c>
      <c r="D37" s="149"/>
      <c r="E37" s="149" t="s">
        <v>608</v>
      </c>
      <c r="F37" s="149" t="s">
        <v>609</v>
      </c>
      <c r="G37" s="171"/>
      <c r="H37" s="172"/>
      <c r="I37" s="172"/>
      <c r="J37" s="172"/>
    </row>
    <row r="38" spans="2:11" x14ac:dyDescent="0.35">
      <c r="B38" s="69" t="s">
        <v>584</v>
      </c>
      <c r="C38" s="149" t="s">
        <v>741</v>
      </c>
      <c r="D38" s="149"/>
      <c r="E38" s="149" t="s">
        <v>608</v>
      </c>
      <c r="F38" s="149" t="s">
        <v>609</v>
      </c>
      <c r="G38" s="169" t="str">
        <f>IF(OR(ISNUMBER(G27),ISNUMBER(G28),ISNUMBER(G33),ISNUMBER(G37)),SUM(G27)-SUM(G28)+SUM(G33)+SUM(G37),"")</f>
        <v/>
      </c>
      <c r="H38" s="173" t="str">
        <f t="shared" ref="H38:J38" si="8">IF(OR(ISNUMBER(H27),ISNUMBER(H28),ISNUMBER(H33),ISNUMBER(H37)),SUM(H27)-SUM(H28)+SUM(H33,H37),"")</f>
        <v/>
      </c>
      <c r="I38" s="173" t="str">
        <f t="shared" si="8"/>
        <v/>
      </c>
      <c r="J38" s="173" t="str">
        <f t="shared" si="8"/>
        <v/>
      </c>
      <c r="K38" s="150"/>
    </row>
    <row r="39" spans="2:11" x14ac:dyDescent="0.35">
      <c r="B39" s="69" t="s">
        <v>25</v>
      </c>
      <c r="C39" s="149" t="s">
        <v>742</v>
      </c>
      <c r="D39" s="149"/>
      <c r="E39" s="149" t="s">
        <v>608</v>
      </c>
      <c r="F39" s="149" t="s">
        <v>609</v>
      </c>
      <c r="G39" s="171"/>
      <c r="H39" s="172"/>
      <c r="I39" s="172"/>
      <c r="J39" s="172"/>
    </row>
    <row r="40" spans="2:11" x14ac:dyDescent="0.35">
      <c r="B40" s="69" t="s">
        <v>585</v>
      </c>
      <c r="C40" s="149" t="s">
        <v>743</v>
      </c>
      <c r="D40" s="149"/>
      <c r="E40" s="149" t="s">
        <v>608</v>
      </c>
      <c r="F40" s="149" t="s">
        <v>609</v>
      </c>
      <c r="G40" s="169" t="str">
        <f>IF(OR(ISNUMBER(G38),ISNUMBER(G39)),SUM(G38)-SUM(G39),"")</f>
        <v/>
      </c>
      <c r="H40" s="174" t="str">
        <f t="shared" ref="H40:J40" si="9">IF(OR(ISNUMBER(H38),ISNUMBER(H39)),SUM(H38)-SUM(H39),"")</f>
        <v/>
      </c>
      <c r="I40" s="174" t="str">
        <f t="shared" si="9"/>
        <v/>
      </c>
      <c r="J40" s="174" t="str">
        <f t="shared" si="9"/>
        <v/>
      </c>
      <c r="K40" s="150"/>
    </row>
    <row r="41" spans="2:11" x14ac:dyDescent="0.35">
      <c r="B41" s="69" t="s">
        <v>26</v>
      </c>
      <c r="C41" s="149" t="s">
        <v>744</v>
      </c>
      <c r="D41" s="149"/>
      <c r="E41" s="149" t="s">
        <v>608</v>
      </c>
      <c r="F41" s="149" t="s">
        <v>609</v>
      </c>
      <c r="G41" s="171"/>
      <c r="H41" s="172"/>
      <c r="I41" s="172"/>
      <c r="J41" s="172"/>
    </row>
    <row r="42" spans="2:11" x14ac:dyDescent="0.35">
      <c r="B42" s="88"/>
      <c r="C42" s="149"/>
      <c r="D42" s="149"/>
      <c r="E42" s="149"/>
      <c r="F42" s="149"/>
      <c r="G42" s="171"/>
      <c r="H42" s="172"/>
      <c r="I42" s="172"/>
      <c r="J42" s="172"/>
    </row>
    <row r="43" spans="2:11" x14ac:dyDescent="0.35">
      <c r="B43" s="50" t="s">
        <v>209</v>
      </c>
      <c r="C43" s="147"/>
      <c r="D43" s="147"/>
      <c r="E43" s="147"/>
      <c r="F43" s="147"/>
      <c r="G43" s="175"/>
      <c r="H43" s="176"/>
      <c r="I43" s="176"/>
      <c r="J43" s="176"/>
    </row>
    <row r="44" spans="2:11" x14ac:dyDescent="0.35">
      <c r="B44" s="177" t="s">
        <v>1138</v>
      </c>
      <c r="C44" s="149" t="s">
        <v>745</v>
      </c>
      <c r="D44" s="149"/>
      <c r="E44" s="149" t="s">
        <v>608</v>
      </c>
      <c r="F44" s="149" t="s">
        <v>609</v>
      </c>
      <c r="G44" s="169" t="str">
        <f>IF(OR(ISNUMBER(G45),ISNUMBER(G49)),SUM(G45)+SUM(G49),"")</f>
        <v/>
      </c>
      <c r="H44" s="174" t="str">
        <f t="shared" ref="H44:J44" si="10">IF(OR(ISNUMBER(H45),ISNUMBER(H49)),SUM(H45)+SUM(H49),"")</f>
        <v/>
      </c>
      <c r="I44" s="174" t="str">
        <f t="shared" si="10"/>
        <v/>
      </c>
      <c r="J44" s="174" t="str">
        <f t="shared" si="10"/>
        <v/>
      </c>
      <c r="K44" s="150"/>
    </row>
    <row r="45" spans="2:11" x14ac:dyDescent="0.35">
      <c r="B45" s="69" t="s">
        <v>610</v>
      </c>
      <c r="C45" s="149" t="s">
        <v>746</v>
      </c>
      <c r="D45" s="149"/>
      <c r="E45" s="149" t="s">
        <v>608</v>
      </c>
      <c r="F45" s="149" t="s">
        <v>609</v>
      </c>
      <c r="G45" s="171"/>
      <c r="H45" s="178"/>
      <c r="I45" s="178"/>
      <c r="J45" s="178"/>
    </row>
    <row r="46" spans="2:11" x14ac:dyDescent="0.35">
      <c r="B46" s="55" t="s">
        <v>611</v>
      </c>
      <c r="C46" s="149"/>
      <c r="D46" s="149"/>
      <c r="E46" s="149" t="s">
        <v>608</v>
      </c>
      <c r="F46" s="149" t="s">
        <v>609</v>
      </c>
      <c r="G46" s="171"/>
      <c r="H46" s="178"/>
      <c r="I46" s="178"/>
      <c r="J46" s="178"/>
    </row>
    <row r="47" spans="2:11" x14ac:dyDescent="0.35">
      <c r="B47" s="55" t="s">
        <v>164</v>
      </c>
      <c r="C47" s="149" t="s">
        <v>747</v>
      </c>
      <c r="D47" s="149"/>
      <c r="E47" s="149" t="s">
        <v>608</v>
      </c>
      <c r="F47" s="149" t="s">
        <v>609</v>
      </c>
      <c r="G47" s="171"/>
      <c r="H47" s="172"/>
      <c r="I47" s="172"/>
      <c r="J47" s="172"/>
    </row>
    <row r="48" spans="2:11" x14ac:dyDescent="0.35">
      <c r="B48" s="55" t="s">
        <v>169</v>
      </c>
      <c r="C48" s="149" t="s">
        <v>748</v>
      </c>
      <c r="D48" s="149"/>
      <c r="E48" s="149" t="s">
        <v>608</v>
      </c>
      <c r="F48" s="149" t="s">
        <v>609</v>
      </c>
      <c r="G48" s="171"/>
      <c r="H48" s="172"/>
      <c r="I48" s="172"/>
      <c r="J48" s="172"/>
    </row>
    <row r="49" spans="2:11" x14ac:dyDescent="0.35">
      <c r="B49" s="69" t="s">
        <v>575</v>
      </c>
      <c r="C49" s="149" t="s">
        <v>749</v>
      </c>
      <c r="D49" s="149"/>
      <c r="E49" s="149" t="s">
        <v>608</v>
      </c>
      <c r="F49" s="149" t="s">
        <v>609</v>
      </c>
      <c r="G49" s="169" t="str">
        <f>IF(OR(ISNUMBER(G50),ISNUMBER(G51),ISNUMBER(G52),ISNUMBER(G53),ISNUMBER(G54),ISNUMBER(G57),ISNUMBER(G58)),SUM(G50:G54,G57,G58),"")</f>
        <v/>
      </c>
      <c r="H49" s="174" t="str">
        <f t="shared" ref="H49:J49" si="11">IF(OR(ISNUMBER(H50),ISNUMBER(H51),ISNUMBER(H52),ISNUMBER(H53),ISNUMBER(H54),ISNUMBER(H57),ISNUMBER(H58)),SUM(H50:H54,H57,H58),"")</f>
        <v/>
      </c>
      <c r="I49" s="174" t="str">
        <f t="shared" si="11"/>
        <v/>
      </c>
      <c r="J49" s="174" t="str">
        <f t="shared" si="11"/>
        <v/>
      </c>
      <c r="K49" s="150"/>
    </row>
    <row r="50" spans="2:11" x14ac:dyDescent="0.35">
      <c r="B50" s="69" t="s">
        <v>101</v>
      </c>
      <c r="C50" s="149" t="s">
        <v>750</v>
      </c>
      <c r="D50" s="149"/>
      <c r="E50" s="149" t="s">
        <v>608</v>
      </c>
      <c r="F50" s="149" t="s">
        <v>609</v>
      </c>
      <c r="G50" s="171"/>
      <c r="H50" s="172"/>
      <c r="I50" s="172"/>
      <c r="J50" s="172"/>
    </row>
    <row r="51" spans="2:11" x14ac:dyDescent="0.35">
      <c r="B51" s="69" t="s">
        <v>102</v>
      </c>
      <c r="C51" s="149" t="s">
        <v>751</v>
      </c>
      <c r="D51" s="149"/>
      <c r="E51" s="149" t="s">
        <v>608</v>
      </c>
      <c r="F51" s="149" t="s">
        <v>609</v>
      </c>
      <c r="G51" s="171"/>
      <c r="H51" s="172"/>
      <c r="I51" s="172"/>
      <c r="J51" s="172"/>
    </row>
    <row r="52" spans="2:11" x14ac:dyDescent="0.35">
      <c r="B52" s="69" t="s">
        <v>103</v>
      </c>
      <c r="C52" s="149" t="s">
        <v>752</v>
      </c>
      <c r="D52" s="149"/>
      <c r="E52" s="149" t="s">
        <v>608</v>
      </c>
      <c r="F52" s="149" t="s">
        <v>609</v>
      </c>
      <c r="G52" s="171"/>
      <c r="H52" s="172"/>
      <c r="I52" s="172"/>
      <c r="J52" s="172"/>
    </row>
    <row r="53" spans="2:11" x14ac:dyDescent="0.35">
      <c r="B53" s="69" t="s">
        <v>104</v>
      </c>
      <c r="C53" s="149" t="s">
        <v>753</v>
      </c>
      <c r="D53" s="149"/>
      <c r="E53" s="149" t="s">
        <v>608</v>
      </c>
      <c r="F53" s="149" t="s">
        <v>609</v>
      </c>
      <c r="G53" s="171"/>
      <c r="H53" s="172"/>
      <c r="I53" s="172"/>
      <c r="J53" s="172"/>
    </row>
    <row r="54" spans="2:11" x14ac:dyDescent="0.35">
      <c r="B54" s="69" t="s">
        <v>389</v>
      </c>
      <c r="C54" s="149" t="s">
        <v>754</v>
      </c>
      <c r="D54" s="149"/>
      <c r="E54" s="149" t="s">
        <v>608</v>
      </c>
      <c r="F54" s="149" t="s">
        <v>609</v>
      </c>
      <c r="G54" s="169" t="str">
        <f>IF(OR(ISNUMBER(G55),ISNUMBER(G56)),SUM(G55:G56),"")</f>
        <v/>
      </c>
      <c r="H54" s="173" t="str">
        <f t="shared" ref="H54:J54" si="12">IF(OR(ISNUMBER(H55),ISNUMBER(H56)),SUM(H55:H56),"")</f>
        <v/>
      </c>
      <c r="I54" s="173" t="str">
        <f t="shared" si="12"/>
        <v/>
      </c>
      <c r="J54" s="173" t="str">
        <f t="shared" si="12"/>
        <v/>
      </c>
      <c r="K54" s="150"/>
    </row>
    <row r="55" spans="2:11" x14ac:dyDescent="0.35">
      <c r="B55" s="55" t="s">
        <v>175</v>
      </c>
      <c r="C55" s="149" t="s">
        <v>755</v>
      </c>
      <c r="D55" s="149"/>
      <c r="E55" s="149" t="s">
        <v>608</v>
      </c>
      <c r="F55" s="149" t="s">
        <v>609</v>
      </c>
      <c r="G55" s="171"/>
      <c r="H55" s="172"/>
      <c r="I55" s="172"/>
      <c r="J55" s="172"/>
    </row>
    <row r="56" spans="2:11" x14ac:dyDescent="0.35">
      <c r="B56" s="55" t="s">
        <v>170</v>
      </c>
      <c r="C56" s="149" t="s">
        <v>756</v>
      </c>
      <c r="D56" s="149"/>
      <c r="E56" s="149" t="s">
        <v>608</v>
      </c>
      <c r="F56" s="149" t="s">
        <v>609</v>
      </c>
      <c r="G56" s="171"/>
      <c r="H56" s="172"/>
      <c r="I56" s="172"/>
      <c r="J56" s="172"/>
    </row>
    <row r="57" spans="2:11" x14ac:dyDescent="0.35">
      <c r="B57" s="69" t="s">
        <v>105</v>
      </c>
      <c r="C57" s="149" t="s">
        <v>757</v>
      </c>
      <c r="D57" s="149"/>
      <c r="E57" s="149" t="s">
        <v>608</v>
      </c>
      <c r="F57" s="149" t="s">
        <v>609</v>
      </c>
      <c r="G57" s="171"/>
      <c r="H57" s="172"/>
      <c r="I57" s="172"/>
      <c r="J57" s="172"/>
    </row>
    <row r="58" spans="2:11" x14ac:dyDescent="0.35">
      <c r="B58" s="69" t="s">
        <v>106</v>
      </c>
      <c r="C58" s="149" t="s">
        <v>758</v>
      </c>
      <c r="D58" s="149"/>
      <c r="E58" s="149" t="s">
        <v>608</v>
      </c>
      <c r="F58" s="149" t="s">
        <v>609</v>
      </c>
      <c r="G58" s="171"/>
      <c r="H58" s="172"/>
      <c r="I58" s="172"/>
      <c r="J58" s="172"/>
    </row>
    <row r="59" spans="2:11" x14ac:dyDescent="0.35">
      <c r="B59" s="69" t="s">
        <v>576</v>
      </c>
      <c r="C59" s="149" t="s">
        <v>759</v>
      </c>
      <c r="D59" s="149"/>
      <c r="E59" s="149" t="s">
        <v>608</v>
      </c>
      <c r="F59" s="149" t="s">
        <v>609</v>
      </c>
      <c r="G59" s="169" t="str">
        <f>IF(OR(ISNUMBER(G60),ISNUMBER(G61),ISNUMBER(G62),ISNUMBER(G63),ISNUMBER(G64)),SUM(G60:G64),"")</f>
        <v/>
      </c>
      <c r="H59" s="174" t="str">
        <f t="shared" ref="H59:J59" si="13">IF(OR(ISNUMBER(H60),ISNUMBER(H61),ISNUMBER(H62),ISNUMBER(H63),ISNUMBER(H64)),SUM(H60:H64),"")</f>
        <v/>
      </c>
      <c r="I59" s="174" t="str">
        <f t="shared" si="13"/>
        <v/>
      </c>
      <c r="J59" s="174" t="str">
        <f t="shared" si="13"/>
        <v/>
      </c>
      <c r="K59" s="150"/>
    </row>
    <row r="60" spans="2:11" x14ac:dyDescent="0.35">
      <c r="B60" s="69" t="s">
        <v>107</v>
      </c>
      <c r="C60" s="149" t="s">
        <v>760</v>
      </c>
      <c r="D60" s="149"/>
      <c r="E60" s="149" t="s">
        <v>608</v>
      </c>
      <c r="F60" s="149" t="s">
        <v>609</v>
      </c>
      <c r="G60" s="171"/>
      <c r="H60" s="172"/>
      <c r="I60" s="172"/>
      <c r="J60" s="172"/>
    </row>
    <row r="61" spans="2:11" x14ac:dyDescent="0.35">
      <c r="B61" s="69" t="s">
        <v>108</v>
      </c>
      <c r="C61" s="149" t="s">
        <v>761</v>
      </c>
      <c r="D61" s="149"/>
      <c r="E61" s="149" t="s">
        <v>608</v>
      </c>
      <c r="F61" s="149" t="s">
        <v>609</v>
      </c>
      <c r="G61" s="171"/>
      <c r="H61" s="172"/>
      <c r="I61" s="172"/>
      <c r="J61" s="172"/>
    </row>
    <row r="62" spans="2:11" x14ac:dyDescent="0.35">
      <c r="B62" s="69" t="s">
        <v>397</v>
      </c>
      <c r="C62" s="149" t="s">
        <v>762</v>
      </c>
      <c r="D62" s="149"/>
      <c r="E62" s="149" t="s">
        <v>608</v>
      </c>
      <c r="F62" s="149" t="s">
        <v>609</v>
      </c>
      <c r="G62" s="171"/>
      <c r="H62" s="172"/>
      <c r="I62" s="172"/>
      <c r="J62" s="172"/>
    </row>
    <row r="63" spans="2:11" x14ac:dyDescent="0.35">
      <c r="B63" s="69" t="s">
        <v>109</v>
      </c>
      <c r="C63" s="149" t="s">
        <v>763</v>
      </c>
      <c r="D63" s="149"/>
      <c r="E63" s="149" t="s">
        <v>608</v>
      </c>
      <c r="F63" s="149" t="s">
        <v>609</v>
      </c>
      <c r="G63" s="171"/>
      <c r="H63" s="172"/>
      <c r="I63" s="172"/>
      <c r="J63" s="172"/>
    </row>
    <row r="64" spans="2:11" ht="26" x14ac:dyDescent="0.35">
      <c r="B64" s="69" t="s">
        <v>391</v>
      </c>
      <c r="C64" s="149" t="s">
        <v>764</v>
      </c>
      <c r="D64" s="149"/>
      <c r="E64" s="149" t="s">
        <v>608</v>
      </c>
      <c r="F64" s="149" t="s">
        <v>609</v>
      </c>
      <c r="G64" s="169" t="str">
        <f>IF(OR(ISNUMBER(G65),ISNUMBER(G66),ISNUMBER(G67),ISNUMBER(G68)),SUM(G65:G68),"")</f>
        <v/>
      </c>
      <c r="H64" s="173" t="str">
        <f t="shared" ref="H64:J64" si="14">IF(OR(ISNUMBER(H65),ISNUMBER(H66),ISNUMBER(H67),ISNUMBER(H68)),SUM(H65:H68),"")</f>
        <v/>
      </c>
      <c r="I64" s="173" t="str">
        <f t="shared" si="14"/>
        <v/>
      </c>
      <c r="J64" s="173" t="str">
        <f t="shared" si="14"/>
        <v/>
      </c>
      <c r="K64" s="150"/>
    </row>
    <row r="65" spans="2:11" x14ac:dyDescent="0.35">
      <c r="B65" s="55" t="s">
        <v>171</v>
      </c>
      <c r="C65" s="149" t="s">
        <v>765</v>
      </c>
      <c r="D65" s="149"/>
      <c r="E65" s="149" t="s">
        <v>608</v>
      </c>
      <c r="F65" s="149" t="s">
        <v>609</v>
      </c>
      <c r="G65" s="171"/>
      <c r="H65" s="172"/>
      <c r="I65" s="172"/>
      <c r="J65" s="172"/>
    </row>
    <row r="66" spans="2:11" x14ac:dyDescent="0.35">
      <c r="B66" s="55" t="s">
        <v>172</v>
      </c>
      <c r="C66" s="149" t="s">
        <v>766</v>
      </c>
      <c r="D66" s="149"/>
      <c r="E66" s="149" t="s">
        <v>608</v>
      </c>
      <c r="F66" s="149" t="s">
        <v>609</v>
      </c>
      <c r="G66" s="171"/>
      <c r="H66" s="172"/>
      <c r="I66" s="172"/>
      <c r="J66" s="172"/>
    </row>
    <row r="67" spans="2:11" x14ac:dyDescent="0.35">
      <c r="B67" s="55" t="s">
        <v>173</v>
      </c>
      <c r="C67" s="149" t="s">
        <v>767</v>
      </c>
      <c r="D67" s="149"/>
      <c r="E67" s="149" t="s">
        <v>608</v>
      </c>
      <c r="F67" s="149" t="s">
        <v>609</v>
      </c>
      <c r="G67" s="171"/>
      <c r="H67" s="172"/>
      <c r="I67" s="172"/>
      <c r="J67" s="172"/>
    </row>
    <row r="68" spans="2:11" x14ac:dyDescent="0.35">
      <c r="B68" s="55" t="s">
        <v>174</v>
      </c>
      <c r="C68" s="149" t="s">
        <v>768</v>
      </c>
      <c r="D68" s="149"/>
      <c r="E68" s="149" t="s">
        <v>608</v>
      </c>
      <c r="F68" s="149" t="s">
        <v>609</v>
      </c>
      <c r="G68" s="171"/>
      <c r="H68" s="172"/>
      <c r="I68" s="172"/>
      <c r="J68" s="172"/>
    </row>
    <row r="69" spans="2:11" x14ac:dyDescent="0.35">
      <c r="B69" s="69" t="s">
        <v>110</v>
      </c>
      <c r="C69" s="149" t="s">
        <v>769</v>
      </c>
      <c r="D69" s="149"/>
      <c r="E69" s="149" t="s">
        <v>608</v>
      </c>
      <c r="F69" s="149" t="s">
        <v>609</v>
      </c>
      <c r="G69" s="171"/>
      <c r="H69" s="172"/>
      <c r="I69" s="172"/>
      <c r="J69" s="172"/>
    </row>
    <row r="70" spans="2:11" x14ac:dyDescent="0.35">
      <c r="B70" s="69" t="s">
        <v>1139</v>
      </c>
      <c r="C70" s="149" t="s">
        <v>770</v>
      </c>
      <c r="D70" s="149"/>
      <c r="E70" s="149" t="s">
        <v>608</v>
      </c>
      <c r="F70" s="149" t="s">
        <v>609</v>
      </c>
      <c r="G70" s="169" t="str">
        <f>IF(OR(ISNUMBER(G59),ISNUMBER(G69)),SUM(G59,G69),"")</f>
        <v/>
      </c>
      <c r="H70" s="173" t="str">
        <f t="shared" ref="H70:J70" si="15">IF(OR(ISNUMBER(H59),ISNUMBER(H69)),SUM(H59,H69),"")</f>
        <v/>
      </c>
      <c r="I70" s="173" t="str">
        <f t="shared" si="15"/>
        <v/>
      </c>
      <c r="J70" s="173" t="str">
        <f t="shared" si="15"/>
        <v/>
      </c>
      <c r="K70" s="150"/>
    </row>
    <row r="71" spans="2:11" x14ac:dyDescent="0.35">
      <c r="B71" s="153"/>
      <c r="C71" s="149"/>
      <c r="D71" s="149"/>
      <c r="E71" s="149"/>
      <c r="F71" s="149"/>
      <c r="G71" s="171"/>
      <c r="H71" s="172"/>
      <c r="I71" s="172"/>
      <c r="J71" s="172"/>
    </row>
    <row r="72" spans="2:11" x14ac:dyDescent="0.35">
      <c r="B72" s="154" t="s">
        <v>8</v>
      </c>
      <c r="C72" s="154"/>
      <c r="D72" s="154"/>
      <c r="E72" s="154"/>
      <c r="F72" s="154"/>
      <c r="G72" s="175"/>
      <c r="H72" s="176"/>
      <c r="I72" s="176"/>
      <c r="J72" s="176"/>
    </row>
    <row r="73" spans="2:11" x14ac:dyDescent="0.35">
      <c r="B73" s="177" t="s">
        <v>20</v>
      </c>
      <c r="C73" s="177"/>
      <c r="D73" s="177"/>
      <c r="E73" s="177"/>
      <c r="F73" s="177"/>
      <c r="G73" s="171"/>
      <c r="H73" s="172"/>
      <c r="I73" s="172"/>
      <c r="J73" s="172"/>
    </row>
    <row r="74" spans="2:11" x14ac:dyDescent="0.35">
      <c r="B74" s="69" t="s">
        <v>399</v>
      </c>
      <c r="C74" s="69" t="s">
        <v>713</v>
      </c>
      <c r="D74" s="69"/>
      <c r="E74" s="69" t="s">
        <v>608</v>
      </c>
      <c r="F74" s="69" t="s">
        <v>609</v>
      </c>
      <c r="G74" s="171"/>
      <c r="H74" s="172"/>
      <c r="I74" s="172"/>
      <c r="J74" s="172"/>
    </row>
    <row r="75" spans="2:11" x14ac:dyDescent="0.35">
      <c r="B75" s="153" t="s">
        <v>200</v>
      </c>
      <c r="C75" s="149"/>
      <c r="D75" s="149"/>
      <c r="E75" s="149"/>
      <c r="F75" s="149"/>
      <c r="G75" s="171"/>
      <c r="H75" s="172"/>
      <c r="I75" s="172"/>
      <c r="J75" s="172"/>
    </row>
    <row r="76" spans="2:11" x14ac:dyDescent="0.35">
      <c r="B76" s="179" t="s">
        <v>350</v>
      </c>
      <c r="C76" s="149" t="s">
        <v>771</v>
      </c>
      <c r="D76" s="149"/>
      <c r="E76" s="149" t="s">
        <v>608</v>
      </c>
      <c r="F76" s="149" t="s">
        <v>609</v>
      </c>
      <c r="G76" s="171"/>
      <c r="H76" s="172"/>
      <c r="I76" s="172"/>
      <c r="J76" s="172"/>
    </row>
    <row r="77" spans="2:11" x14ac:dyDescent="0.35">
      <c r="B77" s="179" t="s">
        <v>351</v>
      </c>
      <c r="C77" s="149" t="s">
        <v>772</v>
      </c>
      <c r="D77" s="149"/>
      <c r="E77" s="149" t="s">
        <v>608</v>
      </c>
      <c r="F77" s="149" t="s">
        <v>609</v>
      </c>
      <c r="G77" s="171"/>
      <c r="H77" s="172"/>
      <c r="I77" s="172"/>
      <c r="J77" s="172"/>
    </row>
    <row r="78" spans="2:11" x14ac:dyDescent="0.35">
      <c r="B78" s="179" t="s">
        <v>204</v>
      </c>
      <c r="C78" s="149" t="s">
        <v>773</v>
      </c>
      <c r="D78" s="149"/>
      <c r="E78" s="149" t="s">
        <v>608</v>
      </c>
      <c r="F78" s="149" t="s">
        <v>609</v>
      </c>
      <c r="G78" s="171"/>
      <c r="H78" s="172"/>
      <c r="I78" s="172"/>
      <c r="J78" s="172"/>
    </row>
    <row r="79" spans="2:11" x14ac:dyDescent="0.35">
      <c r="B79" s="179" t="s">
        <v>199</v>
      </c>
      <c r="C79" s="149" t="s">
        <v>774</v>
      </c>
      <c r="D79" s="149"/>
      <c r="E79" s="149" t="s">
        <v>608</v>
      </c>
      <c r="F79" s="149" t="s">
        <v>609</v>
      </c>
      <c r="G79" s="171"/>
      <c r="H79" s="172"/>
      <c r="I79" s="172"/>
      <c r="J79" s="172"/>
    </row>
    <row r="80" spans="2:11" x14ac:dyDescent="0.35">
      <c r="B80" s="165" t="s">
        <v>195</v>
      </c>
      <c r="C80" s="180"/>
      <c r="D80" s="180"/>
      <c r="E80" s="180"/>
      <c r="F80" s="180"/>
    </row>
    <row r="86" spans="2:10" x14ac:dyDescent="0.35">
      <c r="B86" s="181" t="s">
        <v>619</v>
      </c>
    </row>
    <row r="87" spans="2:10" ht="13.5" x14ac:dyDescent="0.35">
      <c r="B87" s="182" t="s">
        <v>205</v>
      </c>
    </row>
    <row r="88" spans="2:10" x14ac:dyDescent="0.35">
      <c r="B88" s="183" t="s">
        <v>620</v>
      </c>
      <c r="G88" s="40" t="b">
        <f>IF(SUM(G11)-SUM(G15)+SUM(G20)=SUM(G21),TRUE,SUM(G11)-SUM(G15)+SUM(G20)-SUM(G21))</f>
        <v>1</v>
      </c>
      <c r="H88" s="40" t="b">
        <f t="shared" ref="H88:J88" si="16">IF(SUM(H11)-SUM(H15)+SUM(H20)=SUM(H21),TRUE,SUM(H11)-SUM(H15)+SUM(H20)-SUM(H21))</f>
        <v>1</v>
      </c>
      <c r="I88" s="40" t="b">
        <f t="shared" si="16"/>
        <v>1</v>
      </c>
      <c r="J88" s="40" t="b">
        <f t="shared" si="16"/>
        <v>1</v>
      </c>
    </row>
    <row r="89" spans="2:10" x14ac:dyDescent="0.35">
      <c r="B89" s="183" t="s">
        <v>621</v>
      </c>
      <c r="G89" s="102" t="b">
        <f>IF(SUM(G21)+SUM(G22)=SUM(G27),TRUE,SUM(G21)+SUM(G22)-SUM(G27))</f>
        <v>1</v>
      </c>
      <c r="H89" s="102" t="b">
        <f t="shared" ref="H89:J89" si="17">IF(SUM(H21)+SUM(H22)=SUM(H27),TRUE,SUM(H21)+SUM(H22)-SUM(H27))</f>
        <v>1</v>
      </c>
      <c r="I89" s="102" t="b">
        <f t="shared" si="17"/>
        <v>1</v>
      </c>
      <c r="J89" s="102" t="b">
        <f t="shared" si="17"/>
        <v>1</v>
      </c>
    </row>
    <row r="90" spans="2:10" x14ac:dyDescent="0.35">
      <c r="B90" s="183" t="s">
        <v>637</v>
      </c>
      <c r="G90" s="40" t="b">
        <f>IF(SUM(G27)-SUM(G28)+SUM(G33)+SUM(G37)-SUM(G39)=SUM(G40),TRUE,SUM(G27)-SUM(G28)+SUM(G33)+SUM(G37)-SUM(G39)-SUM(G40))</f>
        <v>1</v>
      </c>
      <c r="H90" s="40" t="b">
        <f t="shared" ref="H90:J90" si="18">IF(SUM(H27)-SUM(H28)+SUM(H33)+SUM(H37)-SUM(H39)=SUM(H40),TRUE,SUM(H27)-SUM(H28)+SUM(H33)+SUM(H37)-SUM(H39)-SUM(H40))</f>
        <v>1</v>
      </c>
      <c r="I90" s="40" t="b">
        <f t="shared" si="18"/>
        <v>1</v>
      </c>
      <c r="J90" s="40" t="b">
        <f t="shared" si="18"/>
        <v>1</v>
      </c>
    </row>
    <row r="91" spans="2:10" ht="13.5" x14ac:dyDescent="0.35">
      <c r="B91" s="182" t="s">
        <v>209</v>
      </c>
    </row>
    <row r="92" spans="2:10" x14ac:dyDescent="0.35">
      <c r="B92" s="183" t="s">
        <v>638</v>
      </c>
      <c r="G92" s="40" t="b">
        <f>IF(SUM(G45)+SUM(G50)+SUM(G51)+SUM(G52)+SUM(G53)+SUM(G54)+SUM(G57)+SUM(G58)=SUM(G44),TRUE,SUM(G45)+SUM(G50)+SUM(G51)+SUM(G52)+SUM(G53)+SUM(G54)+SUM(G57)+SUM(G58)-SUM(G44))</f>
        <v>1</v>
      </c>
      <c r="H92" s="40" t="b">
        <f t="shared" ref="H92:J92" si="19">IF(SUM(H45)+SUM(H50)+SUM(H51)+SUM(H52)+SUM(H53)+SUM(H54)+SUM(H57)+SUM(H58)=SUM(H44),TRUE,SUM(H45)+SUM(H50)+SUM(H51)+SUM(H52)+SUM(H53)+SUM(H54)+SUM(H57)+SUM(H58)-SUM(H44))</f>
        <v>1</v>
      </c>
      <c r="I92" s="40" t="b">
        <f t="shared" si="19"/>
        <v>1</v>
      </c>
      <c r="J92" s="40" t="b">
        <f t="shared" si="19"/>
        <v>1</v>
      </c>
    </row>
    <row r="93" spans="2:10" x14ac:dyDescent="0.35">
      <c r="B93" s="183" t="s">
        <v>257</v>
      </c>
      <c r="G93" s="40" t="b">
        <f>IF(SUM(G60)+SUM(G61)+SUM(G62)+SUM(G63)+SUM(G64)+SUM(G69)=SUM(G70),TRUE,SUM(G60)+SUM(G61)+SUM(G62)+SUM(G63)+SUM(G64)+SUM(G69)-SUM(G70))</f>
        <v>1</v>
      </c>
      <c r="H93" s="40" t="b">
        <f t="shared" ref="H93:J93" si="20">IF(SUM(H60)+SUM(H61)+SUM(H62)+SUM(H63)+SUM(H64)+SUM(H69)=SUM(H70),TRUE,SUM(H60)+SUM(H61)+SUM(H62)+SUM(H63)+SUM(H64)+SUM(H69)-SUM(H70))</f>
        <v>1</v>
      </c>
      <c r="I93" s="40" t="b">
        <f t="shared" si="20"/>
        <v>1</v>
      </c>
      <c r="J93" s="40" t="b">
        <f t="shared" si="20"/>
        <v>1</v>
      </c>
    </row>
    <row r="94" spans="2:10" x14ac:dyDescent="0.35">
      <c r="B94" s="183" t="s">
        <v>624</v>
      </c>
      <c r="G94" s="40" t="b">
        <f>IF(SUM(G44)-SUM(G70)&lt;1000,TRUE,SUM(G44)-SUM(G70))</f>
        <v>1</v>
      </c>
      <c r="H94" s="40" t="b">
        <f t="shared" ref="H94:J94" si="21">IF(SUM(H44)-SUM(H70)&lt;1000,TRUE,SUM(H44)-SUM(H70))</f>
        <v>1</v>
      </c>
      <c r="I94" s="40" t="b">
        <f t="shared" si="21"/>
        <v>1</v>
      </c>
      <c r="J94" s="40" t="b">
        <f t="shared" si="21"/>
        <v>1</v>
      </c>
    </row>
    <row r="95" spans="2:10" x14ac:dyDescent="0.35">
      <c r="B95" s="181" t="s">
        <v>647</v>
      </c>
    </row>
    <row r="96" spans="2:10" ht="13.5" x14ac:dyDescent="0.35">
      <c r="B96" s="182" t="s">
        <v>205</v>
      </c>
    </row>
    <row r="97" spans="2:10" x14ac:dyDescent="0.35">
      <c r="B97" s="183" t="s">
        <v>648</v>
      </c>
      <c r="G97" s="40" t="b">
        <f>IF(SUM('5.3.1 OFC_LIC'!G27)+SUM('5.3.2 OFC_NLIC'!G27)=SUM('5.3 OFC_IC'!G27),TRUE,SUM('5.3.1 OFC_LIC'!G27)+SUM('5.3.2 OFC_NLIC'!G27)-SUM('5.3 OFC_IC'!G27))</f>
        <v>1</v>
      </c>
      <c r="H97" s="40" t="b">
        <f>IF(SUM('5.3.1 OFC_LIC'!H27)+SUM('5.3.2 OFC_NLIC'!H27)=SUM('5.3 OFC_IC'!H27),TRUE,SUM('5.3.1 OFC_LIC'!H27)+SUM('5.3.2 OFC_NLIC'!H27)-SUM('5.3 OFC_IC'!H27))</f>
        <v>1</v>
      </c>
      <c r="I97" s="40" t="b">
        <f>IF(SUM('5.3.1 OFC_LIC'!I27)+SUM('5.3.2 OFC_NLIC'!I27)=SUM('5.3 OFC_IC'!I27),TRUE,SUM('5.3.1 OFC_LIC'!I27)+SUM('5.3.2 OFC_NLIC'!I27)-SUM('5.3 OFC_IC'!I27))</f>
        <v>1</v>
      </c>
      <c r="J97" s="40" t="b">
        <f>IF(SUM('5.3.1 OFC_LIC'!J27)+SUM('5.3.2 OFC_NLIC'!J27)=SUM('5.3 OFC_IC'!J27),TRUE,SUM('5.3.1 OFC_LIC'!J27)+SUM('5.3.2 OFC_NLIC'!J27)-SUM('5.3 OFC_IC'!J27))</f>
        <v>1</v>
      </c>
    </row>
    <row r="98" spans="2:10" x14ac:dyDescent="0.35">
      <c r="B98" s="183" t="s">
        <v>649</v>
      </c>
      <c r="G98" s="40" t="b">
        <f>IF(SUM('5.3.1 OFC_LIC'!G40)+SUM('5.3.2 OFC_NLIC'!G40)=SUM('5.3 OFC_IC'!G40),TRUE,SUM('5.3.1 OFC_LIC'!G40)+SUM('5.3.2 OFC_NLIC'!G40)-SUM('5.3 OFC_IC'!G40))</f>
        <v>1</v>
      </c>
      <c r="H98" s="40" t="b">
        <f>IF(SUM('5.3.1 OFC_LIC'!H40)+SUM('5.3.2 OFC_NLIC'!H40)=SUM('5.3 OFC_IC'!H40),TRUE,SUM('5.3.1 OFC_LIC'!H40)+SUM('5.3.2 OFC_NLIC'!H40)-SUM('5.3 OFC_IC'!H40))</f>
        <v>1</v>
      </c>
      <c r="I98" s="40" t="b">
        <f>IF(SUM('5.3.1 OFC_LIC'!I40)+SUM('5.3.2 OFC_NLIC'!I40)=SUM('5.3 OFC_IC'!I40),TRUE,SUM('5.3.1 OFC_LIC'!I40)+SUM('5.3.2 OFC_NLIC'!I40)-SUM('5.3 OFC_IC'!I40))</f>
        <v>1</v>
      </c>
      <c r="J98" s="40" t="b">
        <f>IF(SUM('5.3.1 OFC_LIC'!J40)+SUM('5.3.2 OFC_NLIC'!J40)=SUM('5.3 OFC_IC'!J40),TRUE,SUM('5.3.1 OFC_LIC'!J40)+SUM('5.3.2 OFC_NLIC'!J40)-SUM('5.3 OFC_IC'!J40))</f>
        <v>1</v>
      </c>
    </row>
    <row r="99" spans="2:10" ht="13.5" x14ac:dyDescent="0.35">
      <c r="B99" s="182" t="s">
        <v>209</v>
      </c>
    </row>
    <row r="100" spans="2:10" x14ac:dyDescent="0.35">
      <c r="B100" s="183" t="s">
        <v>650</v>
      </c>
      <c r="G100" s="40" t="b">
        <f>IF(SUM('5.3.1 OFC_LIC'!G44)+SUM('5.3.2 OFC_NLIC'!G44)=SUM('5.3 OFC_IC'!G44),TRUE,SUM('5.3.1 OFC_LIC'!G44)+SUM('5.3.2 OFC_NLIC'!G44)-SUM('5.3 OFC_IC'!G44))</f>
        <v>1</v>
      </c>
      <c r="H100" s="40" t="b">
        <f>IF(SUM('5.3.1 OFC_LIC'!H44)+SUM('5.3.2 OFC_NLIC'!H44)=SUM('5.3 OFC_IC'!H44),TRUE,SUM('5.3.1 OFC_LIC'!H44)+SUM('5.3.2 OFC_NLIC'!H44)-SUM('5.3 OFC_IC'!H44))</f>
        <v>1</v>
      </c>
      <c r="I100" s="40" t="b">
        <f>IF(SUM('5.3.1 OFC_LIC'!I44)+SUM('5.3.2 OFC_NLIC'!I44)=SUM('5.3 OFC_IC'!I44),TRUE,SUM('5.3.1 OFC_LIC'!I44)+SUM('5.3.2 OFC_NLIC'!I44)-SUM('5.3 OFC_IC'!I44))</f>
        <v>1</v>
      </c>
      <c r="J100" s="40" t="b">
        <f>IF(SUM('5.3.1 OFC_LIC'!J44)+SUM('5.3.2 OFC_NLIC'!J44)=SUM('5.3 OFC_IC'!J44),TRUE,SUM('5.3.1 OFC_LIC'!J44)+SUM('5.3.2 OFC_NLIC'!J44)-SUM('5.3 OFC_IC'!J44))</f>
        <v>1</v>
      </c>
    </row>
    <row r="101" spans="2:10" x14ac:dyDescent="0.35">
      <c r="B101" s="183" t="s">
        <v>651</v>
      </c>
      <c r="G101" s="40" t="b">
        <f>IF(SUM('5.3.1 OFC_LIC'!G70)+SUM('5.3.2 OFC_NLIC'!G70)=SUM('5.3 OFC_IC'!G70),TRUE,SUM('5.3.1 OFC_LIC'!G70)+SUM('5.3.2 OFC_NLIC'!G70)-SUM('5.3 OFC_IC'!G70))</f>
        <v>1</v>
      </c>
      <c r="H101" s="40" t="b">
        <f>IF(SUM('5.3.1 OFC_LIC'!H70)+SUM('5.3.2 OFC_NLIC'!H70)=SUM('5.3 OFC_IC'!H70),TRUE,SUM('5.3.1 OFC_LIC'!H70)+SUM('5.3.2 OFC_NLIC'!H70)-SUM('5.3 OFC_IC'!H70))</f>
        <v>1</v>
      </c>
      <c r="I101" s="40" t="b">
        <f>IF(SUM('5.3.1 OFC_LIC'!I70)+SUM('5.3.2 OFC_NLIC'!I70)=SUM('5.3 OFC_IC'!I70),TRUE,SUM('5.3.1 OFC_LIC'!I70)+SUM('5.3.2 OFC_NLIC'!I70)-SUM('5.3 OFC_IC'!I70))</f>
        <v>1</v>
      </c>
      <c r="J101" s="40" t="b">
        <f>IF(SUM('5.3.1 OFC_LIC'!J70)+SUM('5.3.2 OFC_NLIC'!J70)=SUM('5.3 OFC_IC'!J70),TRUE,SUM('5.3.1 OFC_LIC'!J70)+SUM('5.3.2 OFC_NLIC'!J70)-SUM('5.3 OFC_IC'!J70))</f>
        <v>1</v>
      </c>
    </row>
    <row r="102" spans="2:10" x14ac:dyDescent="0.35">
      <c r="B102" s="183"/>
    </row>
  </sheetData>
  <dataValidations count="2">
    <dataValidation type="list" showInputMessage="1" showErrorMessage="1" sqref="G7:J7" xr:uid="{E39199F5-3E24-4E94-A14B-EDD2ADEBDD15}">
      <formula1>PeriodList</formula1>
    </dataValidation>
    <dataValidation type="list" showInputMessage="1" showErrorMessage="1" sqref="G8:J8" xr:uid="{0644B8EB-AFC3-42A8-A477-0BAF704737F3}">
      <formula1>FrequencyList</formula1>
    </dataValidation>
  </dataValidations>
  <pageMargins left="0.7" right="0.7" top="0.75" bottom="0.75" header="0.3" footer="0.3"/>
  <pageSetup scale="49" orientation="portrait" r:id="rId1"/>
  <ignoredErrors>
    <ignoredError sqref="G7:J10" numberStoredAsText="1"/>
    <ignoredError sqref="G11:J79" numberStoredAsText="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5D4A19A-8581-4ADD-A417-2E249B4E7DB0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3B9897DD-12BC-4275-890C-2357DD675C05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4F44-7B7D-4E97-963D-02A3F5C02196}">
  <sheetPr codeName="Sheet5">
    <pageSetUpPr fitToPage="1"/>
  </sheetPr>
  <dimension ref="B1:K94"/>
  <sheetViews>
    <sheetView view="pageBreakPreview" zoomScale="75" zoomScaleNormal="80" zoomScaleSheetLayoutView="75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4.81640625" style="40" customWidth="1"/>
    <col min="2" max="2" width="50.453125" style="40" customWidth="1"/>
    <col min="3" max="3" width="25.1796875" style="40" hidden="1" customWidth="1"/>
    <col min="4" max="4" width="14.453125" style="40" hidden="1" customWidth="1"/>
    <col min="5" max="5" width="14.81640625" style="40" hidden="1" customWidth="1"/>
    <col min="6" max="6" width="10.54296875" style="40" hidden="1" customWidth="1"/>
    <col min="7" max="10" width="20.1796875" style="40" customWidth="1"/>
    <col min="11" max="11" width="8.54296875" style="40" customWidth="1"/>
    <col min="12" max="16384" width="9.1796875" style="40"/>
  </cols>
  <sheetData>
    <row r="1" spans="2:11" ht="13.5" thickBot="1" x14ac:dyDescent="0.4"/>
    <row r="2" spans="2:11" x14ac:dyDescent="0.35">
      <c r="B2" s="166" t="s">
        <v>125</v>
      </c>
      <c r="C2" s="45"/>
      <c r="D2" s="45"/>
      <c r="E2" s="45"/>
      <c r="F2" s="45"/>
    </row>
    <row r="3" spans="2:11" s="45" customFormat="1" x14ac:dyDescent="0.35">
      <c r="B3" s="145" t="s">
        <v>76</v>
      </c>
    </row>
    <row r="4" spans="2:11" s="45" customFormat="1" x14ac:dyDescent="0.35">
      <c r="B4" s="145" t="s">
        <v>77</v>
      </c>
    </row>
    <row r="5" spans="2:11" s="45" customFormat="1" x14ac:dyDescent="0.35">
      <c r="B5" s="145" t="s">
        <v>78</v>
      </c>
    </row>
    <row r="6" spans="2:11" s="45" customFormat="1" ht="13.5" thickBot="1" x14ac:dyDescent="0.4">
      <c r="B6" s="146" t="s">
        <v>79</v>
      </c>
    </row>
    <row r="7" spans="2:11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1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1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1" x14ac:dyDescent="0.35">
      <c r="B10" s="50" t="s">
        <v>206</v>
      </c>
      <c r="C10" s="167"/>
      <c r="D10" s="167"/>
      <c r="E10" s="50"/>
      <c r="F10" s="50"/>
      <c r="G10" s="73"/>
      <c r="H10" s="74"/>
      <c r="I10" s="74"/>
      <c r="J10" s="74"/>
    </row>
    <row r="11" spans="2:11" x14ac:dyDescent="0.35">
      <c r="B11" s="69" t="s">
        <v>386</v>
      </c>
      <c r="C11" s="65" t="s">
        <v>775</v>
      </c>
      <c r="D11" s="65"/>
      <c r="E11" s="65" t="s">
        <v>608</v>
      </c>
      <c r="F11" s="65" t="s">
        <v>609</v>
      </c>
      <c r="G11" s="184" t="str">
        <f>IF(OR(ISNUMBER(G12),ISNUMBER(G13),ISNUMBER(G14)),SUM(G12)-SUM(G13)+SUM(G14),"")</f>
        <v/>
      </c>
      <c r="H11" s="185" t="str">
        <f t="shared" ref="H11:J11" si="1">IF(OR(ISNUMBER(H12),ISNUMBER(H13),ISNUMBER(H14)),SUM(H12)-SUM(H13)+SUM(H14),"")</f>
        <v/>
      </c>
      <c r="I11" s="185" t="str">
        <f t="shared" si="1"/>
        <v/>
      </c>
      <c r="J11" s="185" t="str">
        <f t="shared" si="1"/>
        <v/>
      </c>
      <c r="K11" s="150"/>
    </row>
    <row r="12" spans="2:11" x14ac:dyDescent="0.35">
      <c r="B12" s="55" t="s">
        <v>154</v>
      </c>
      <c r="C12" s="186" t="s">
        <v>776</v>
      </c>
      <c r="D12" s="186"/>
      <c r="E12" s="186" t="s">
        <v>608</v>
      </c>
      <c r="F12" s="186" t="s">
        <v>609</v>
      </c>
      <c r="G12" s="67"/>
      <c r="H12" s="81"/>
      <c r="I12" s="81"/>
      <c r="J12" s="81"/>
    </row>
    <row r="13" spans="2:11" x14ac:dyDescent="0.35">
      <c r="B13" s="55" t="s">
        <v>153</v>
      </c>
      <c r="C13" s="186" t="s">
        <v>777</v>
      </c>
      <c r="D13" s="186"/>
      <c r="E13" s="186" t="s">
        <v>608</v>
      </c>
      <c r="F13" s="186" t="s">
        <v>609</v>
      </c>
      <c r="G13" s="67"/>
      <c r="H13" s="81"/>
      <c r="I13" s="81"/>
      <c r="J13" s="81"/>
    </row>
    <row r="14" spans="2:11" x14ac:dyDescent="0.35">
      <c r="B14" s="55" t="s">
        <v>155</v>
      </c>
      <c r="C14" s="186" t="s">
        <v>778</v>
      </c>
      <c r="D14" s="186"/>
      <c r="E14" s="186" t="s">
        <v>608</v>
      </c>
      <c r="F14" s="186" t="s">
        <v>609</v>
      </c>
      <c r="G14" s="67"/>
      <c r="H14" s="81"/>
      <c r="I14" s="81"/>
      <c r="J14" s="81"/>
    </row>
    <row r="15" spans="2:11" x14ac:dyDescent="0.35">
      <c r="B15" s="69" t="s">
        <v>387</v>
      </c>
      <c r="C15" s="65" t="s">
        <v>779</v>
      </c>
      <c r="D15" s="65"/>
      <c r="E15" s="65" t="s">
        <v>608</v>
      </c>
      <c r="F15" s="65" t="s">
        <v>609</v>
      </c>
      <c r="G15" s="184" t="str">
        <f>IF(OR(ISNUMBER(G16),ISNUMBER(G17),ISNUMBER(G18),ISNUMBER(G19)),SUM(G16)-SUM(G17)+SUM(G18:G19),"")</f>
        <v/>
      </c>
      <c r="H15" s="185" t="str">
        <f t="shared" ref="H15:J15" si="2">IF(OR(ISNUMBER(H16),ISNUMBER(H17),ISNUMBER(H18),ISNUMBER(H19)),SUM(H16)-SUM(H17)+SUM(H18:H19),"")</f>
        <v/>
      </c>
      <c r="I15" s="185" t="str">
        <f t="shared" si="2"/>
        <v/>
      </c>
      <c r="J15" s="185" t="str">
        <f t="shared" si="2"/>
        <v/>
      </c>
      <c r="K15" s="150"/>
    </row>
    <row r="16" spans="2:11" x14ac:dyDescent="0.35">
      <c r="B16" s="55" t="s">
        <v>156</v>
      </c>
      <c r="C16" s="186" t="s">
        <v>780</v>
      </c>
      <c r="D16" s="186"/>
      <c r="E16" s="186" t="s">
        <v>608</v>
      </c>
      <c r="F16" s="186" t="s">
        <v>609</v>
      </c>
      <c r="G16" s="67"/>
      <c r="H16" s="81"/>
      <c r="I16" s="81"/>
      <c r="J16" s="81"/>
    </row>
    <row r="17" spans="2:11" x14ac:dyDescent="0.35">
      <c r="B17" s="55" t="s">
        <v>157</v>
      </c>
      <c r="C17" s="186" t="s">
        <v>781</v>
      </c>
      <c r="D17" s="186"/>
      <c r="E17" s="186" t="s">
        <v>608</v>
      </c>
      <c r="F17" s="186" t="s">
        <v>609</v>
      </c>
      <c r="G17" s="67"/>
      <c r="H17" s="81"/>
      <c r="I17" s="81"/>
      <c r="J17" s="81"/>
    </row>
    <row r="18" spans="2:11" x14ac:dyDescent="0.35">
      <c r="B18" s="55" t="s">
        <v>165</v>
      </c>
      <c r="C18" s="186" t="s">
        <v>782</v>
      </c>
      <c r="D18" s="186"/>
      <c r="E18" s="186" t="s">
        <v>608</v>
      </c>
      <c r="F18" s="186" t="s">
        <v>609</v>
      </c>
      <c r="G18" s="67"/>
      <c r="H18" s="81"/>
      <c r="I18" s="81"/>
      <c r="J18" s="81"/>
    </row>
    <row r="19" spans="2:11" x14ac:dyDescent="0.35">
      <c r="B19" s="55" t="s">
        <v>166</v>
      </c>
      <c r="C19" s="186" t="s">
        <v>783</v>
      </c>
      <c r="D19" s="186"/>
      <c r="E19" s="186" t="s">
        <v>608</v>
      </c>
      <c r="F19" s="186" t="s">
        <v>609</v>
      </c>
      <c r="G19" s="67"/>
      <c r="H19" s="81"/>
      <c r="I19" s="81"/>
      <c r="J19" s="81"/>
    </row>
    <row r="20" spans="2:11" x14ac:dyDescent="0.35">
      <c r="B20" s="69" t="s">
        <v>23</v>
      </c>
      <c r="C20" s="65" t="s">
        <v>784</v>
      </c>
      <c r="D20" s="65"/>
      <c r="E20" s="65" t="s">
        <v>608</v>
      </c>
      <c r="F20" s="65" t="s">
        <v>609</v>
      </c>
      <c r="G20" s="67"/>
      <c r="H20" s="81"/>
      <c r="I20" s="81"/>
      <c r="J20" s="81"/>
    </row>
    <row r="21" spans="2:11" x14ac:dyDescent="0.35">
      <c r="B21" s="69" t="s">
        <v>582</v>
      </c>
      <c r="C21" s="65" t="s">
        <v>785</v>
      </c>
      <c r="D21" s="65"/>
      <c r="E21" s="65" t="s">
        <v>608</v>
      </c>
      <c r="F21" s="65" t="s">
        <v>609</v>
      </c>
      <c r="G21" s="184" t="str">
        <f>IF(OR(ISNUMBER(G11),ISNUMBER(G15),ISNUMBER(G20)),SUM(G11)-SUM(G15)+SUM(G20),"")</f>
        <v/>
      </c>
      <c r="H21" s="185" t="str">
        <f t="shared" ref="H21:J21" si="3">IF(OR(ISNUMBER(H11),ISNUMBER(H15),ISNUMBER(H20)),SUM(H11)-SUM(H15)+SUM(H20),"")</f>
        <v/>
      </c>
      <c r="I21" s="185" t="str">
        <f t="shared" si="3"/>
        <v/>
      </c>
      <c r="J21" s="185" t="str">
        <f t="shared" si="3"/>
        <v/>
      </c>
      <c r="K21" s="150"/>
    </row>
    <row r="22" spans="2:11" x14ac:dyDescent="0.35">
      <c r="B22" s="69" t="s">
        <v>630</v>
      </c>
      <c r="C22" s="65" t="s">
        <v>786</v>
      </c>
      <c r="D22" s="65"/>
      <c r="E22" s="65" t="s">
        <v>608</v>
      </c>
      <c r="F22" s="65" t="s">
        <v>609</v>
      </c>
      <c r="G22" s="79" t="str">
        <f>IF(OR(ISNUMBER(G23),ISNUMBER(G24),ISNUMBER(G25),ISNUMBER(G26)),SUM(G23:G26),"")</f>
        <v/>
      </c>
      <c r="H22" s="79" t="str">
        <f t="shared" ref="H22:J22" si="4">IF(OR(ISNUMBER(H23),ISNUMBER(H24),ISNUMBER(H25),ISNUMBER(H26)),SUM(H23:H26),"")</f>
        <v/>
      </c>
      <c r="I22" s="79" t="str">
        <f t="shared" si="4"/>
        <v/>
      </c>
      <c r="J22" s="79" t="str">
        <f t="shared" si="4"/>
        <v/>
      </c>
      <c r="K22" s="150"/>
    </row>
    <row r="23" spans="2:11" x14ac:dyDescent="0.35">
      <c r="B23" s="55" t="s">
        <v>158</v>
      </c>
      <c r="C23" s="186" t="s">
        <v>787</v>
      </c>
      <c r="D23" s="186"/>
      <c r="E23" s="186" t="s">
        <v>608</v>
      </c>
      <c r="F23" s="186" t="s">
        <v>609</v>
      </c>
      <c r="G23" s="67"/>
      <c r="H23" s="81"/>
      <c r="I23" s="81"/>
      <c r="J23" s="81"/>
    </row>
    <row r="24" spans="2:11" x14ac:dyDescent="0.35">
      <c r="B24" s="55" t="s">
        <v>159</v>
      </c>
      <c r="C24" s="186" t="s">
        <v>788</v>
      </c>
      <c r="D24" s="186"/>
      <c r="E24" s="186" t="s">
        <v>608</v>
      </c>
      <c r="F24" s="186" t="s">
        <v>609</v>
      </c>
      <c r="G24" s="67"/>
      <c r="H24" s="81"/>
      <c r="I24" s="81"/>
      <c r="J24" s="81"/>
    </row>
    <row r="25" spans="2:11" x14ac:dyDescent="0.35">
      <c r="B25" s="55" t="s">
        <v>396</v>
      </c>
      <c r="C25" s="186" t="s">
        <v>789</v>
      </c>
      <c r="D25" s="186"/>
      <c r="E25" s="186" t="s">
        <v>608</v>
      </c>
      <c r="F25" s="186" t="s">
        <v>609</v>
      </c>
      <c r="G25" s="67"/>
      <c r="H25" s="81"/>
      <c r="I25" s="81"/>
      <c r="J25" s="81"/>
    </row>
    <row r="26" spans="2:11" x14ac:dyDescent="0.35">
      <c r="B26" s="55" t="s">
        <v>1136</v>
      </c>
      <c r="C26" s="186" t="s">
        <v>790</v>
      </c>
      <c r="D26" s="186"/>
      <c r="E26" s="186" t="s">
        <v>608</v>
      </c>
      <c r="F26" s="186" t="s">
        <v>609</v>
      </c>
      <c r="G26" s="67"/>
      <c r="H26" s="81"/>
      <c r="I26" s="81"/>
      <c r="J26" s="81"/>
    </row>
    <row r="27" spans="2:11" x14ac:dyDescent="0.35">
      <c r="B27" s="69" t="s">
        <v>583</v>
      </c>
      <c r="C27" s="65" t="s">
        <v>791</v>
      </c>
      <c r="D27" s="65"/>
      <c r="E27" s="65" t="s">
        <v>608</v>
      </c>
      <c r="F27" s="65" t="s">
        <v>609</v>
      </c>
      <c r="G27" s="184" t="str">
        <f>IF(OR(ISNUMBER(G21),ISNUMBER(G22)),SUM(G21)+SUM(G22),"")</f>
        <v/>
      </c>
      <c r="H27" s="185" t="str">
        <f t="shared" ref="H27:J27" si="5">IF(OR(ISNUMBER(H21),ISNUMBER(H22)),SUM(H21)+SUM(H22),"")</f>
        <v/>
      </c>
      <c r="I27" s="185" t="str">
        <f t="shared" si="5"/>
        <v/>
      </c>
      <c r="J27" s="185" t="str">
        <f t="shared" si="5"/>
        <v/>
      </c>
      <c r="K27" s="150"/>
    </row>
    <row r="28" spans="2:11" x14ac:dyDescent="0.35">
      <c r="B28" s="69" t="s">
        <v>390</v>
      </c>
      <c r="C28" s="65" t="s">
        <v>792</v>
      </c>
      <c r="D28" s="65"/>
      <c r="E28" s="65" t="s">
        <v>608</v>
      </c>
      <c r="F28" s="65" t="s">
        <v>609</v>
      </c>
      <c r="G28" s="79" t="str">
        <f>IF(OR(ISNUMBER(G29),ISNUMBER(G30),ISNUMBER(G31),ISNUMBER(G32)),SUM(G29:G32),"")</f>
        <v/>
      </c>
      <c r="H28" s="79" t="str">
        <f t="shared" ref="H28:J28" si="6">IF(OR(ISNUMBER(H29),ISNUMBER(H30),ISNUMBER(H31),ISNUMBER(H32)),SUM(H29:H32),"")</f>
        <v/>
      </c>
      <c r="I28" s="79" t="str">
        <f t="shared" si="6"/>
        <v/>
      </c>
      <c r="J28" s="79" t="str">
        <f t="shared" si="6"/>
        <v/>
      </c>
      <c r="K28" s="150"/>
    </row>
    <row r="29" spans="2:11" x14ac:dyDescent="0.35">
      <c r="B29" s="55" t="s">
        <v>160</v>
      </c>
      <c r="C29" s="186" t="s">
        <v>793</v>
      </c>
      <c r="D29" s="186"/>
      <c r="E29" s="186" t="s">
        <v>608</v>
      </c>
      <c r="F29" s="186" t="s">
        <v>609</v>
      </c>
      <c r="G29" s="67"/>
      <c r="H29" s="81"/>
      <c r="I29" s="81"/>
      <c r="J29" s="81"/>
    </row>
    <row r="30" spans="2:11" x14ac:dyDescent="0.35">
      <c r="B30" s="55" t="s">
        <v>161</v>
      </c>
      <c r="C30" s="186" t="s">
        <v>794</v>
      </c>
      <c r="D30" s="186"/>
      <c r="E30" s="186" t="s">
        <v>608</v>
      </c>
      <c r="F30" s="186" t="s">
        <v>609</v>
      </c>
      <c r="G30" s="67"/>
      <c r="H30" s="81"/>
      <c r="I30" s="81"/>
      <c r="J30" s="81"/>
    </row>
    <row r="31" spans="2:11" x14ac:dyDescent="0.35">
      <c r="B31" s="55" t="s">
        <v>1137</v>
      </c>
      <c r="C31" s="186" t="s">
        <v>795</v>
      </c>
      <c r="D31" s="186"/>
      <c r="E31" s="186" t="s">
        <v>608</v>
      </c>
      <c r="F31" s="186" t="s">
        <v>609</v>
      </c>
      <c r="G31" s="67"/>
      <c r="H31" s="81"/>
      <c r="I31" s="81"/>
      <c r="J31" s="81"/>
    </row>
    <row r="32" spans="2:11" x14ac:dyDescent="0.35">
      <c r="B32" s="55" t="s">
        <v>162</v>
      </c>
      <c r="C32" s="186" t="s">
        <v>796</v>
      </c>
      <c r="D32" s="186"/>
      <c r="E32" s="186" t="s">
        <v>608</v>
      </c>
      <c r="F32" s="186" t="s">
        <v>609</v>
      </c>
      <c r="G32" s="67"/>
      <c r="H32" s="81"/>
      <c r="I32" s="81"/>
      <c r="J32" s="81"/>
    </row>
    <row r="33" spans="2:11" x14ac:dyDescent="0.35">
      <c r="B33" s="69" t="s">
        <v>388</v>
      </c>
      <c r="C33" s="65" t="s">
        <v>797</v>
      </c>
      <c r="D33" s="65"/>
      <c r="E33" s="65" t="s">
        <v>608</v>
      </c>
      <c r="F33" s="65" t="s">
        <v>609</v>
      </c>
      <c r="G33" s="79" t="str">
        <f>IF(OR(ISNUMBER(G34),ISNUMBER(G35),ISNUMBER(G36)),SUM(G34:G35)-SUM(G36),"")</f>
        <v/>
      </c>
      <c r="H33" s="79" t="str">
        <f t="shared" ref="H33:J33" si="7">IF(OR(ISNUMBER(H34),ISNUMBER(H35),ISNUMBER(H36)),SUM(H34:H36),"")</f>
        <v/>
      </c>
      <c r="I33" s="79" t="str">
        <f t="shared" si="7"/>
        <v/>
      </c>
      <c r="J33" s="79" t="str">
        <f t="shared" si="7"/>
        <v/>
      </c>
      <c r="K33" s="150"/>
    </row>
    <row r="34" spans="2:11" x14ac:dyDescent="0.35">
      <c r="B34" s="55" t="s">
        <v>163</v>
      </c>
      <c r="C34" s="186" t="s">
        <v>798</v>
      </c>
      <c r="D34" s="186"/>
      <c r="E34" s="186" t="s">
        <v>608</v>
      </c>
      <c r="F34" s="186" t="s">
        <v>609</v>
      </c>
      <c r="G34" s="67"/>
      <c r="H34" s="81"/>
      <c r="I34" s="81"/>
      <c r="J34" s="81"/>
    </row>
    <row r="35" spans="2:11" x14ac:dyDescent="0.35">
      <c r="B35" s="55" t="s">
        <v>167</v>
      </c>
      <c r="C35" s="186" t="s">
        <v>799</v>
      </c>
      <c r="D35" s="186"/>
      <c r="E35" s="186" t="s">
        <v>608</v>
      </c>
      <c r="F35" s="186" t="s">
        <v>609</v>
      </c>
      <c r="G35" s="67"/>
      <c r="H35" s="81"/>
      <c r="I35" s="81"/>
      <c r="J35" s="81"/>
    </row>
    <row r="36" spans="2:11" x14ac:dyDescent="0.35">
      <c r="B36" s="55" t="s">
        <v>168</v>
      </c>
      <c r="C36" s="186" t="s">
        <v>800</v>
      </c>
      <c r="D36" s="186"/>
      <c r="E36" s="186" t="s">
        <v>608</v>
      </c>
      <c r="F36" s="186" t="s">
        <v>609</v>
      </c>
      <c r="G36" s="67"/>
      <c r="H36" s="81"/>
      <c r="I36" s="81"/>
      <c r="J36" s="81"/>
    </row>
    <row r="37" spans="2:11" x14ac:dyDescent="0.35">
      <c r="B37" s="69" t="s">
        <v>24</v>
      </c>
      <c r="C37" s="65" t="s">
        <v>801</v>
      </c>
      <c r="D37" s="65"/>
      <c r="E37" s="65" t="s">
        <v>608</v>
      </c>
      <c r="F37" s="65" t="s">
        <v>609</v>
      </c>
      <c r="G37" s="67"/>
      <c r="H37" s="81"/>
      <c r="I37" s="81"/>
      <c r="J37" s="81"/>
    </row>
    <row r="38" spans="2:11" x14ac:dyDescent="0.35">
      <c r="B38" s="69" t="s">
        <v>584</v>
      </c>
      <c r="C38" s="65" t="s">
        <v>802</v>
      </c>
      <c r="D38" s="65"/>
      <c r="E38" s="65" t="s">
        <v>608</v>
      </c>
      <c r="F38" s="65" t="s">
        <v>609</v>
      </c>
      <c r="G38" s="79" t="str">
        <f>IF(OR(ISNUMBER(G27),ISNUMBER(G28),ISNUMBER(G33),ISNUMBER(G37)),SUM(G27)-SUM(G28)+SUM(G33,G37),"")</f>
        <v/>
      </c>
      <c r="H38" s="79" t="str">
        <f t="shared" ref="H38:J38" si="8">IF(OR(ISNUMBER(H27),ISNUMBER(H28),ISNUMBER(H33),ISNUMBER(H37)),SUM(H27)-SUM(H28)+SUM(H33,H37),"")</f>
        <v/>
      </c>
      <c r="I38" s="79" t="str">
        <f t="shared" si="8"/>
        <v/>
      </c>
      <c r="J38" s="79" t="str">
        <f t="shared" si="8"/>
        <v/>
      </c>
      <c r="K38" s="150"/>
    </row>
    <row r="39" spans="2:11" x14ac:dyDescent="0.35">
      <c r="B39" s="69" t="s">
        <v>25</v>
      </c>
      <c r="C39" s="65" t="s">
        <v>803</v>
      </c>
      <c r="D39" s="65"/>
      <c r="E39" s="65" t="s">
        <v>608</v>
      </c>
      <c r="F39" s="65" t="s">
        <v>609</v>
      </c>
      <c r="G39" s="67"/>
      <c r="H39" s="81"/>
      <c r="I39" s="81"/>
      <c r="J39" s="81"/>
    </row>
    <row r="40" spans="2:11" x14ac:dyDescent="0.35">
      <c r="B40" s="69" t="s">
        <v>585</v>
      </c>
      <c r="C40" s="65" t="s">
        <v>804</v>
      </c>
      <c r="D40" s="65"/>
      <c r="E40" s="65" t="s">
        <v>608</v>
      </c>
      <c r="F40" s="65" t="s">
        <v>609</v>
      </c>
      <c r="G40" s="68" t="str">
        <f>IF(OR(ISNUMBER(G38),ISNUMBER(G39)),SUM(G38)-SUM(G39),"")</f>
        <v/>
      </c>
      <c r="H40" s="68" t="str">
        <f t="shared" ref="H40:J40" si="9">IF(OR(ISNUMBER(H38),ISNUMBER(H39)),SUM(H38)-SUM(H39),"")</f>
        <v/>
      </c>
      <c r="I40" s="68" t="str">
        <f t="shared" si="9"/>
        <v/>
      </c>
      <c r="J40" s="68" t="str">
        <f t="shared" si="9"/>
        <v/>
      </c>
      <c r="K40" s="150"/>
    </row>
    <row r="41" spans="2:11" x14ac:dyDescent="0.35">
      <c r="B41" s="69" t="s">
        <v>26</v>
      </c>
      <c r="C41" s="65" t="s">
        <v>805</v>
      </c>
      <c r="D41" s="65"/>
      <c r="E41" s="65" t="s">
        <v>608</v>
      </c>
      <c r="F41" s="65" t="s">
        <v>609</v>
      </c>
      <c r="G41" s="67"/>
      <c r="H41" s="81"/>
      <c r="I41" s="81"/>
      <c r="J41" s="81"/>
    </row>
    <row r="42" spans="2:11" x14ac:dyDescent="0.35">
      <c r="B42" s="88"/>
      <c r="C42" s="88"/>
      <c r="D42" s="88"/>
      <c r="E42" s="88"/>
      <c r="F42" s="88"/>
      <c r="G42" s="67"/>
      <c r="H42" s="81"/>
      <c r="I42" s="81"/>
      <c r="J42" s="81"/>
    </row>
    <row r="43" spans="2:11" x14ac:dyDescent="0.35">
      <c r="B43" s="50" t="s">
        <v>209</v>
      </c>
      <c r="C43" s="72"/>
      <c r="D43" s="72"/>
      <c r="E43" s="147"/>
      <c r="F43" s="147"/>
      <c r="G43" s="151"/>
      <c r="H43" s="152"/>
      <c r="I43" s="152"/>
      <c r="J43" s="152"/>
    </row>
    <row r="44" spans="2:11" x14ac:dyDescent="0.35">
      <c r="B44" s="177" t="s">
        <v>1138</v>
      </c>
      <c r="C44" s="188" t="s">
        <v>806</v>
      </c>
      <c r="D44" s="188"/>
      <c r="E44" s="65" t="s">
        <v>608</v>
      </c>
      <c r="F44" s="65" t="s">
        <v>609</v>
      </c>
      <c r="G44" s="68" t="str">
        <f>IF(OR(ISNUMBER(G45),ISNUMBER(G49)),SUM(G45)+SUM(G49),"")</f>
        <v/>
      </c>
      <c r="H44" s="68" t="str">
        <f t="shared" ref="H44:J44" si="10">IF(OR(ISNUMBER(H45),ISNUMBER(H49)),SUM(H45)+SUM(H49),"")</f>
        <v/>
      </c>
      <c r="I44" s="68" t="str">
        <f t="shared" si="10"/>
        <v/>
      </c>
      <c r="J44" s="68" t="str">
        <f t="shared" si="10"/>
        <v/>
      </c>
      <c r="K44" s="150"/>
    </row>
    <row r="45" spans="2:11" x14ac:dyDescent="0.35">
      <c r="B45" s="69" t="s">
        <v>610</v>
      </c>
      <c r="C45" s="65" t="s">
        <v>807</v>
      </c>
      <c r="D45" s="65"/>
      <c r="E45" s="65" t="s">
        <v>608</v>
      </c>
      <c r="F45" s="65" t="s">
        <v>609</v>
      </c>
      <c r="G45" s="67"/>
      <c r="H45" s="67"/>
      <c r="I45" s="67"/>
      <c r="J45" s="67"/>
    </row>
    <row r="46" spans="2:11" x14ac:dyDescent="0.35">
      <c r="B46" s="55" t="s">
        <v>611</v>
      </c>
      <c r="C46" s="186"/>
      <c r="D46" s="186"/>
      <c r="E46" s="65" t="s">
        <v>608</v>
      </c>
      <c r="F46" s="65" t="s">
        <v>609</v>
      </c>
      <c r="G46" s="67"/>
      <c r="H46" s="67"/>
      <c r="I46" s="67"/>
      <c r="J46" s="67"/>
    </row>
    <row r="47" spans="2:11" x14ac:dyDescent="0.35">
      <c r="B47" s="55" t="s">
        <v>164</v>
      </c>
      <c r="C47" s="186" t="s">
        <v>808</v>
      </c>
      <c r="D47" s="186"/>
      <c r="E47" s="65" t="s">
        <v>608</v>
      </c>
      <c r="F47" s="65" t="s">
        <v>609</v>
      </c>
      <c r="G47" s="67"/>
      <c r="H47" s="81"/>
      <c r="I47" s="81"/>
      <c r="J47" s="81"/>
    </row>
    <row r="48" spans="2:11" x14ac:dyDescent="0.35">
      <c r="B48" s="55" t="s">
        <v>169</v>
      </c>
      <c r="C48" s="186" t="s">
        <v>809</v>
      </c>
      <c r="D48" s="186"/>
      <c r="E48" s="65" t="s">
        <v>608</v>
      </c>
      <c r="F48" s="65" t="s">
        <v>609</v>
      </c>
      <c r="G48" s="67"/>
      <c r="H48" s="81"/>
      <c r="I48" s="81"/>
      <c r="J48" s="81"/>
    </row>
    <row r="49" spans="2:11" x14ac:dyDescent="0.35">
      <c r="B49" s="69" t="s">
        <v>575</v>
      </c>
      <c r="C49" s="65" t="s">
        <v>810</v>
      </c>
      <c r="D49" s="65"/>
      <c r="E49" s="65" t="s">
        <v>608</v>
      </c>
      <c r="F49" s="65" t="s">
        <v>609</v>
      </c>
      <c r="G49" s="68" t="str">
        <f>IF(OR(ISNUMBER(G50),ISNUMBER(G51),ISNUMBER(G52),ISNUMBER(G53),ISNUMBER(G54),ISNUMBER(G57),ISNUMBER(G58)),SUM(G50:G54,G57,G58),"")</f>
        <v/>
      </c>
      <c r="H49" s="68" t="str">
        <f t="shared" ref="H49:J49" si="11">IF(OR(ISNUMBER(H50),ISNUMBER(H51),ISNUMBER(H52),ISNUMBER(H53),ISNUMBER(H54),ISNUMBER(H57),ISNUMBER(H58)),SUM(H50:H54,H57,H58),"")</f>
        <v/>
      </c>
      <c r="I49" s="68" t="str">
        <f t="shared" si="11"/>
        <v/>
      </c>
      <c r="J49" s="68" t="str">
        <f t="shared" si="11"/>
        <v/>
      </c>
      <c r="K49" s="150"/>
    </row>
    <row r="50" spans="2:11" x14ac:dyDescent="0.35">
      <c r="B50" s="69" t="s">
        <v>101</v>
      </c>
      <c r="C50" s="65" t="s">
        <v>811</v>
      </c>
      <c r="D50" s="65"/>
      <c r="E50" s="65" t="s">
        <v>608</v>
      </c>
      <c r="F50" s="65" t="s">
        <v>609</v>
      </c>
      <c r="G50" s="67"/>
      <c r="H50" s="81"/>
      <c r="I50" s="81"/>
      <c r="J50" s="81"/>
    </row>
    <row r="51" spans="2:11" x14ac:dyDescent="0.35">
      <c r="B51" s="69" t="s">
        <v>102</v>
      </c>
      <c r="C51" s="65" t="s">
        <v>812</v>
      </c>
      <c r="D51" s="65"/>
      <c r="E51" s="65" t="s">
        <v>608</v>
      </c>
      <c r="F51" s="65" t="s">
        <v>609</v>
      </c>
      <c r="G51" s="67"/>
      <c r="H51" s="81"/>
      <c r="I51" s="81"/>
      <c r="J51" s="81"/>
    </row>
    <row r="52" spans="2:11" x14ac:dyDescent="0.35">
      <c r="B52" s="69" t="s">
        <v>103</v>
      </c>
      <c r="C52" s="65" t="s">
        <v>813</v>
      </c>
      <c r="D52" s="65"/>
      <c r="E52" s="65" t="s">
        <v>608</v>
      </c>
      <c r="F52" s="65" t="s">
        <v>609</v>
      </c>
      <c r="G52" s="67"/>
      <c r="H52" s="81"/>
      <c r="I52" s="81"/>
      <c r="J52" s="81"/>
    </row>
    <row r="53" spans="2:11" x14ac:dyDescent="0.35">
      <c r="B53" s="69" t="s">
        <v>104</v>
      </c>
      <c r="C53" s="65" t="s">
        <v>814</v>
      </c>
      <c r="D53" s="65"/>
      <c r="E53" s="65" t="s">
        <v>608</v>
      </c>
      <c r="F53" s="65" t="s">
        <v>609</v>
      </c>
      <c r="G53" s="67"/>
      <c r="H53" s="81"/>
      <c r="I53" s="81"/>
      <c r="J53" s="81"/>
    </row>
    <row r="54" spans="2:11" x14ac:dyDescent="0.35">
      <c r="B54" s="69" t="s">
        <v>389</v>
      </c>
      <c r="C54" s="65" t="s">
        <v>815</v>
      </c>
      <c r="D54" s="65"/>
      <c r="E54" s="65" t="s">
        <v>608</v>
      </c>
      <c r="F54" s="65" t="s">
        <v>609</v>
      </c>
      <c r="G54" s="79" t="str">
        <f>IF(OR(ISNUMBER(G55),ISNUMBER(G56)),SUM(G55:G56),"")</f>
        <v/>
      </c>
      <c r="H54" s="79" t="str">
        <f t="shared" ref="H54:J54" si="12">IF(OR(ISNUMBER(H55),ISNUMBER(H56)),SUM(H55:H56),"")</f>
        <v/>
      </c>
      <c r="I54" s="79" t="str">
        <f t="shared" si="12"/>
        <v/>
      </c>
      <c r="J54" s="79" t="str">
        <f t="shared" si="12"/>
        <v/>
      </c>
      <c r="K54" s="150"/>
    </row>
    <row r="55" spans="2:11" x14ac:dyDescent="0.35">
      <c r="B55" s="55" t="s">
        <v>175</v>
      </c>
      <c r="C55" s="186" t="s">
        <v>816</v>
      </c>
      <c r="D55" s="186"/>
      <c r="E55" s="65" t="s">
        <v>608</v>
      </c>
      <c r="F55" s="65" t="s">
        <v>609</v>
      </c>
      <c r="G55" s="67"/>
      <c r="H55" s="81"/>
      <c r="I55" s="81"/>
      <c r="J55" s="81"/>
    </row>
    <row r="56" spans="2:11" x14ac:dyDescent="0.35">
      <c r="B56" s="55" t="s">
        <v>170</v>
      </c>
      <c r="C56" s="186" t="s">
        <v>817</v>
      </c>
      <c r="D56" s="186"/>
      <c r="E56" s="65" t="s">
        <v>608</v>
      </c>
      <c r="F56" s="65" t="s">
        <v>609</v>
      </c>
      <c r="G56" s="67"/>
      <c r="H56" s="81"/>
      <c r="I56" s="81"/>
      <c r="J56" s="81"/>
    </row>
    <row r="57" spans="2:11" x14ac:dyDescent="0.35">
      <c r="B57" s="69" t="s">
        <v>105</v>
      </c>
      <c r="C57" s="65" t="s">
        <v>818</v>
      </c>
      <c r="D57" s="65"/>
      <c r="E57" s="65" t="s">
        <v>608</v>
      </c>
      <c r="F57" s="65" t="s">
        <v>609</v>
      </c>
      <c r="G57" s="67"/>
      <c r="H57" s="81"/>
      <c r="I57" s="81"/>
      <c r="J57" s="81"/>
    </row>
    <row r="58" spans="2:11" x14ac:dyDescent="0.35">
      <c r="B58" s="69" t="s">
        <v>106</v>
      </c>
      <c r="C58" s="65" t="s">
        <v>819</v>
      </c>
      <c r="D58" s="65"/>
      <c r="E58" s="65" t="s">
        <v>608</v>
      </c>
      <c r="F58" s="65" t="s">
        <v>609</v>
      </c>
      <c r="G58" s="67"/>
      <c r="H58" s="81"/>
      <c r="I58" s="81"/>
      <c r="J58" s="81"/>
    </row>
    <row r="59" spans="2:11" x14ac:dyDescent="0.35">
      <c r="B59" s="69" t="s">
        <v>576</v>
      </c>
      <c r="C59" s="65" t="s">
        <v>820</v>
      </c>
      <c r="D59" s="65"/>
      <c r="E59" s="65" t="s">
        <v>608</v>
      </c>
      <c r="F59" s="65" t="s">
        <v>609</v>
      </c>
      <c r="G59" s="68" t="str">
        <f>IF(OR(ISNUMBER(G60),ISNUMBER(G61),ISNUMBER(G62),ISNUMBER(G63),ISNUMBER(G64)),SUM(G60:G64),"")</f>
        <v/>
      </c>
      <c r="H59" s="68" t="str">
        <f t="shared" ref="H59:J59" si="13">IF(OR(ISNUMBER(H60),ISNUMBER(H61),ISNUMBER(H62),ISNUMBER(H63),ISNUMBER(H64)),SUM(H60:H64),"")</f>
        <v/>
      </c>
      <c r="I59" s="68" t="str">
        <f t="shared" si="13"/>
        <v/>
      </c>
      <c r="J59" s="68" t="str">
        <f t="shared" si="13"/>
        <v/>
      </c>
      <c r="K59" s="150"/>
    </row>
    <row r="60" spans="2:11" x14ac:dyDescent="0.35">
      <c r="B60" s="69" t="s">
        <v>107</v>
      </c>
      <c r="C60" s="65" t="s">
        <v>821</v>
      </c>
      <c r="D60" s="65"/>
      <c r="E60" s="65" t="s">
        <v>608</v>
      </c>
      <c r="F60" s="65" t="s">
        <v>609</v>
      </c>
      <c r="G60" s="67"/>
      <c r="H60" s="81"/>
      <c r="I60" s="81"/>
      <c r="J60" s="81"/>
    </row>
    <row r="61" spans="2:11" x14ac:dyDescent="0.35">
      <c r="B61" s="69" t="s">
        <v>108</v>
      </c>
      <c r="C61" s="65" t="s">
        <v>822</v>
      </c>
      <c r="D61" s="65"/>
      <c r="E61" s="65" t="s">
        <v>608</v>
      </c>
      <c r="F61" s="65" t="s">
        <v>609</v>
      </c>
      <c r="G61" s="67"/>
      <c r="H61" s="81"/>
      <c r="I61" s="81"/>
      <c r="J61" s="81"/>
    </row>
    <row r="62" spans="2:11" x14ac:dyDescent="0.35">
      <c r="B62" s="69" t="s">
        <v>397</v>
      </c>
      <c r="C62" s="65" t="s">
        <v>823</v>
      </c>
      <c r="D62" s="65"/>
      <c r="E62" s="65" t="s">
        <v>608</v>
      </c>
      <c r="F62" s="65" t="s">
        <v>609</v>
      </c>
      <c r="G62" s="67"/>
      <c r="H62" s="81"/>
      <c r="I62" s="81"/>
      <c r="J62" s="81"/>
    </row>
    <row r="63" spans="2:11" x14ac:dyDescent="0.35">
      <c r="B63" s="69" t="s">
        <v>109</v>
      </c>
      <c r="C63" s="65" t="s">
        <v>824</v>
      </c>
      <c r="D63" s="65"/>
      <c r="E63" s="65" t="s">
        <v>608</v>
      </c>
      <c r="F63" s="65" t="s">
        <v>609</v>
      </c>
      <c r="G63" s="67"/>
      <c r="H63" s="81"/>
      <c r="I63" s="81"/>
      <c r="J63" s="81"/>
    </row>
    <row r="64" spans="2:11" ht="26" x14ac:dyDescent="0.35">
      <c r="B64" s="69" t="s">
        <v>391</v>
      </c>
      <c r="C64" s="65" t="s">
        <v>764</v>
      </c>
      <c r="D64" s="65"/>
      <c r="E64" s="65" t="s">
        <v>608</v>
      </c>
      <c r="F64" s="65" t="s">
        <v>609</v>
      </c>
      <c r="G64" s="79" t="str">
        <f>IF(OR(ISNUMBER(G65),ISNUMBER(G66),ISNUMBER(G67),ISNUMBER(G68)),SUM(G65:G68),"")</f>
        <v/>
      </c>
      <c r="H64" s="79" t="str">
        <f t="shared" ref="H64:J64" si="14">IF(OR(ISNUMBER(H65),ISNUMBER(H66),ISNUMBER(H67),ISNUMBER(H68)),SUM(H65:H68),"")</f>
        <v/>
      </c>
      <c r="I64" s="79" t="str">
        <f t="shared" si="14"/>
        <v/>
      </c>
      <c r="J64" s="79" t="str">
        <f t="shared" si="14"/>
        <v/>
      </c>
      <c r="K64" s="150"/>
    </row>
    <row r="65" spans="2:11" x14ac:dyDescent="0.35">
      <c r="B65" s="55" t="s">
        <v>171</v>
      </c>
      <c r="C65" s="186" t="s">
        <v>825</v>
      </c>
      <c r="D65" s="186"/>
      <c r="E65" s="65" t="s">
        <v>608</v>
      </c>
      <c r="F65" s="65" t="s">
        <v>609</v>
      </c>
      <c r="G65" s="67"/>
      <c r="H65" s="81"/>
      <c r="I65" s="81"/>
      <c r="J65" s="81"/>
    </row>
    <row r="66" spans="2:11" x14ac:dyDescent="0.35">
      <c r="B66" s="55" t="s">
        <v>172</v>
      </c>
      <c r="C66" s="186" t="s">
        <v>826</v>
      </c>
      <c r="D66" s="186"/>
      <c r="E66" s="65" t="s">
        <v>608</v>
      </c>
      <c r="F66" s="65" t="s">
        <v>609</v>
      </c>
      <c r="G66" s="67"/>
      <c r="H66" s="81"/>
      <c r="I66" s="81"/>
      <c r="J66" s="81"/>
    </row>
    <row r="67" spans="2:11" x14ac:dyDescent="0.35">
      <c r="B67" s="55" t="s">
        <v>173</v>
      </c>
      <c r="C67" s="186" t="s">
        <v>827</v>
      </c>
      <c r="D67" s="186"/>
      <c r="E67" s="65" t="s">
        <v>608</v>
      </c>
      <c r="F67" s="65" t="s">
        <v>609</v>
      </c>
      <c r="G67" s="67"/>
      <c r="H67" s="81"/>
      <c r="I67" s="81"/>
      <c r="J67" s="81"/>
    </row>
    <row r="68" spans="2:11" x14ac:dyDescent="0.35">
      <c r="B68" s="55" t="s">
        <v>174</v>
      </c>
      <c r="C68" s="186" t="s">
        <v>828</v>
      </c>
      <c r="D68" s="186"/>
      <c r="E68" s="65" t="s">
        <v>608</v>
      </c>
      <c r="F68" s="65" t="s">
        <v>609</v>
      </c>
      <c r="G68" s="67"/>
      <c r="H68" s="81"/>
      <c r="I68" s="81"/>
      <c r="J68" s="81"/>
    </row>
    <row r="69" spans="2:11" x14ac:dyDescent="0.35">
      <c r="B69" s="69" t="s">
        <v>110</v>
      </c>
      <c r="C69" s="65" t="s">
        <v>829</v>
      </c>
      <c r="D69" s="65"/>
      <c r="E69" s="65" t="s">
        <v>608</v>
      </c>
      <c r="F69" s="65" t="s">
        <v>609</v>
      </c>
      <c r="G69" s="67"/>
      <c r="H69" s="81"/>
      <c r="I69" s="81"/>
      <c r="J69" s="81"/>
    </row>
    <row r="70" spans="2:11" x14ac:dyDescent="0.35">
      <c r="B70" s="69" t="s">
        <v>1139</v>
      </c>
      <c r="C70" s="65" t="s">
        <v>830</v>
      </c>
      <c r="D70" s="65"/>
      <c r="E70" s="65" t="s">
        <v>608</v>
      </c>
      <c r="F70" s="65" t="s">
        <v>609</v>
      </c>
      <c r="G70" s="79" t="str">
        <f>IF(OR(ISNUMBER(G59),ISNUMBER(G69)),SUM(G59,G69),"")</f>
        <v/>
      </c>
      <c r="H70" s="79" t="str">
        <f t="shared" ref="H70:J70" si="15">IF(OR(ISNUMBER(H59),ISNUMBER(H69)),SUM(H59,H69),"")</f>
        <v/>
      </c>
      <c r="I70" s="79" t="str">
        <f t="shared" si="15"/>
        <v/>
      </c>
      <c r="J70" s="79" t="str">
        <f t="shared" si="15"/>
        <v/>
      </c>
      <c r="K70" s="150"/>
    </row>
    <row r="71" spans="2:11" x14ac:dyDescent="0.35">
      <c r="B71" s="153"/>
      <c r="C71" s="88"/>
      <c r="D71" s="88"/>
      <c r="E71" s="153"/>
      <c r="F71" s="153"/>
      <c r="G71" s="67"/>
      <c r="H71" s="81"/>
      <c r="I71" s="81"/>
      <c r="J71" s="81"/>
    </row>
    <row r="72" spans="2:11" x14ac:dyDescent="0.35">
      <c r="B72" s="154" t="s">
        <v>8</v>
      </c>
      <c r="C72" s="84"/>
      <c r="D72" s="84"/>
      <c r="E72" s="154"/>
      <c r="F72" s="154"/>
      <c r="G72" s="151"/>
      <c r="H72" s="152"/>
      <c r="I72" s="152"/>
      <c r="J72" s="152"/>
    </row>
    <row r="73" spans="2:11" x14ac:dyDescent="0.35">
      <c r="B73" s="177" t="s">
        <v>20</v>
      </c>
      <c r="C73" s="188"/>
      <c r="D73" s="188"/>
      <c r="E73" s="177"/>
      <c r="F73" s="177"/>
      <c r="G73" s="67"/>
      <c r="H73" s="81"/>
      <c r="I73" s="81"/>
      <c r="J73" s="81"/>
    </row>
    <row r="74" spans="2:11" x14ac:dyDescent="0.35">
      <c r="B74" s="69" t="s">
        <v>399</v>
      </c>
      <c r="C74" s="65" t="s">
        <v>713</v>
      </c>
      <c r="D74" s="65"/>
      <c r="E74" s="65" t="s">
        <v>608</v>
      </c>
      <c r="F74" s="92" t="s">
        <v>609</v>
      </c>
      <c r="G74" s="67"/>
      <c r="H74" s="81"/>
      <c r="I74" s="81"/>
      <c r="J74" s="81"/>
    </row>
    <row r="75" spans="2:11" x14ac:dyDescent="0.35">
      <c r="B75" s="153" t="s">
        <v>200</v>
      </c>
      <c r="C75" s="188"/>
      <c r="D75" s="188"/>
      <c r="E75" s="177"/>
      <c r="F75" s="177"/>
      <c r="G75" s="67"/>
      <c r="H75" s="81"/>
      <c r="I75" s="81"/>
      <c r="J75" s="81"/>
    </row>
    <row r="76" spans="2:11" x14ac:dyDescent="0.35">
      <c r="B76" s="179" t="s">
        <v>350</v>
      </c>
      <c r="C76" s="190" t="s">
        <v>831</v>
      </c>
      <c r="D76" s="190"/>
      <c r="E76" s="179" t="s">
        <v>608</v>
      </c>
      <c r="F76" s="179" t="s">
        <v>609</v>
      </c>
      <c r="G76" s="67"/>
      <c r="H76" s="81"/>
      <c r="I76" s="81"/>
      <c r="J76" s="81"/>
    </row>
    <row r="77" spans="2:11" x14ac:dyDescent="0.35">
      <c r="B77" s="179" t="s">
        <v>351</v>
      </c>
      <c r="C77" s="190" t="s">
        <v>832</v>
      </c>
      <c r="D77" s="190"/>
      <c r="E77" s="179" t="s">
        <v>608</v>
      </c>
      <c r="F77" s="179" t="s">
        <v>609</v>
      </c>
      <c r="G77" s="67"/>
      <c r="H77" s="81"/>
      <c r="I77" s="81"/>
      <c r="J77" s="81"/>
    </row>
    <row r="78" spans="2:11" x14ac:dyDescent="0.35">
      <c r="B78" s="179" t="s">
        <v>204</v>
      </c>
      <c r="C78" s="190" t="s">
        <v>833</v>
      </c>
      <c r="D78" s="190"/>
      <c r="E78" s="179" t="s">
        <v>608</v>
      </c>
      <c r="F78" s="179" t="s">
        <v>609</v>
      </c>
      <c r="G78" s="67"/>
      <c r="H78" s="81"/>
      <c r="I78" s="81"/>
      <c r="J78" s="81"/>
    </row>
    <row r="79" spans="2:11" x14ac:dyDescent="0.35">
      <c r="B79" s="179" t="s">
        <v>199</v>
      </c>
      <c r="C79" s="190" t="s">
        <v>834</v>
      </c>
      <c r="D79" s="190"/>
      <c r="E79" s="179" t="s">
        <v>608</v>
      </c>
      <c r="F79" s="179" t="s">
        <v>609</v>
      </c>
      <c r="G79" s="67"/>
      <c r="H79" s="81"/>
      <c r="I79" s="81"/>
      <c r="J79" s="81"/>
    </row>
    <row r="80" spans="2:11" x14ac:dyDescent="0.35">
      <c r="B80" s="165" t="s">
        <v>195</v>
      </c>
      <c r="C80" s="165"/>
      <c r="D80" s="165"/>
      <c r="E80" s="180"/>
      <c r="F80" s="180"/>
    </row>
    <row r="86" spans="2:10" x14ac:dyDescent="0.35">
      <c r="B86" s="181" t="s">
        <v>619</v>
      </c>
    </row>
    <row r="87" spans="2:10" ht="13.5" x14ac:dyDescent="0.35">
      <c r="B87" s="182" t="s">
        <v>205</v>
      </c>
    </row>
    <row r="88" spans="2:10" x14ac:dyDescent="0.35">
      <c r="B88" s="183" t="s">
        <v>620</v>
      </c>
      <c r="G88" s="40" t="b">
        <f>IF(SUM(G11)-SUM(G15)+SUM(G20)=SUM(G21),TRUE,SUM(G11)-SUM(G15)+SUM(G20)-SUM(G21))</f>
        <v>1</v>
      </c>
      <c r="H88" s="40" t="b">
        <f t="shared" ref="H88:J88" si="16">IF(SUM(H11)-SUM(H15)+SUM(H20)=SUM(H21),TRUE,SUM(H11)-SUM(H15)+SUM(H20)-SUM(H21))</f>
        <v>1</v>
      </c>
      <c r="I88" s="40" t="b">
        <f t="shared" si="16"/>
        <v>1</v>
      </c>
      <c r="J88" s="40" t="b">
        <f t="shared" si="16"/>
        <v>1</v>
      </c>
    </row>
    <row r="89" spans="2:10" x14ac:dyDescent="0.35">
      <c r="B89" s="183" t="s">
        <v>621</v>
      </c>
      <c r="G89" s="102" t="b">
        <f>IF(SUM(G21)+SUM(G22)=SUM(G27),TRUE,SUM(G21)+SUM(G22)-SUM(G27))</f>
        <v>1</v>
      </c>
      <c r="H89" s="102" t="b">
        <f t="shared" ref="H89:J89" si="17">IF(SUM(H21)+SUM(H22)=SUM(H27),TRUE,SUM(H21)+SUM(H22)-SUM(H27))</f>
        <v>1</v>
      </c>
      <c r="I89" s="102" t="b">
        <f t="shared" si="17"/>
        <v>1</v>
      </c>
      <c r="J89" s="102" t="b">
        <f t="shared" si="17"/>
        <v>1</v>
      </c>
    </row>
    <row r="90" spans="2:10" x14ac:dyDescent="0.35">
      <c r="B90" s="183" t="s">
        <v>637</v>
      </c>
      <c r="G90" s="40" t="b">
        <f>IF(SUM(G27)-SUM(G28)+SUM(G33)+SUM(G37)-SUM(G39)=SUM(G40),TRUE,SUM(G27)-SUM(G28)+SUM(G33)+SUM(G37)-SUM(G39)-SUM(G40))</f>
        <v>1</v>
      </c>
      <c r="H90" s="40" t="b">
        <f t="shared" ref="H90:J90" si="18">IF(SUM(H27)-SUM(H28)+SUM(H33)+SUM(H37)-SUM(H39)=SUM(H40),TRUE,SUM(H27)-SUM(H28)+SUM(H33)+SUM(H37)-SUM(H39)-SUM(H40))</f>
        <v>1</v>
      </c>
      <c r="I90" s="40" t="b">
        <f t="shared" si="18"/>
        <v>1</v>
      </c>
      <c r="J90" s="40" t="b">
        <f t="shared" si="18"/>
        <v>1</v>
      </c>
    </row>
    <row r="91" spans="2:10" ht="13.5" x14ac:dyDescent="0.35">
      <c r="B91" s="182" t="s">
        <v>209</v>
      </c>
    </row>
    <row r="92" spans="2:10" x14ac:dyDescent="0.35">
      <c r="B92" s="183" t="s">
        <v>638</v>
      </c>
      <c r="G92" s="40" t="b">
        <f>IF(SUM(G45)+SUM(G50)+SUM(G51)+SUM(G52)+SUM(G53)+SUM(G54)+SUM(G57)+SUM(G58)=SUM(G44),TRUE,SUM(G45)+SUM(G50)+SUM(G51)+SUM(G52)+SUM(G53)+SUM(G54)+SUM(G57)+SUM(G58)-SUM(G44))</f>
        <v>1</v>
      </c>
      <c r="H92" s="40" t="b">
        <f t="shared" ref="H92:J92" si="19">IF(SUM(H45)+SUM(H50)+SUM(H51)+SUM(H52)+SUM(H53)+SUM(H54)+SUM(H57)+SUM(H58)=SUM(H44),TRUE,SUM(H45)+SUM(H50)+SUM(H51)+SUM(H52)+SUM(H53)+SUM(H54)+SUM(H57)+SUM(H58)-SUM(H44))</f>
        <v>1</v>
      </c>
      <c r="I92" s="40" t="b">
        <f t="shared" si="19"/>
        <v>1</v>
      </c>
      <c r="J92" s="40" t="b">
        <f t="shared" si="19"/>
        <v>1</v>
      </c>
    </row>
    <row r="93" spans="2:10" x14ac:dyDescent="0.35">
      <c r="B93" s="183" t="s">
        <v>257</v>
      </c>
      <c r="G93" s="40" t="b">
        <f>IF(SUM(G60)+SUM(G61)+SUM(G62)+SUM(G63)+SUM(G64)+SUM(G69)=SUM(G70),TRUE,SUM(G60)+SUM(G61)+SUM(G62)+SUM(G63)+SUM(G64)+SUM(G69)-SUM(G70))</f>
        <v>1</v>
      </c>
      <c r="H93" s="40" t="b">
        <f t="shared" ref="H93:J93" si="20">IF(SUM(H60)+SUM(H61)+SUM(H62)+SUM(H63)+SUM(H64)+SUM(H69)=SUM(H70),TRUE,SUM(H60)+SUM(H61)+SUM(H62)+SUM(H63)+SUM(H64)+SUM(H69)-SUM(H70))</f>
        <v>1</v>
      </c>
      <c r="I93" s="40" t="b">
        <f t="shared" si="20"/>
        <v>1</v>
      </c>
      <c r="J93" s="40" t="b">
        <f t="shared" si="20"/>
        <v>1</v>
      </c>
    </row>
    <row r="94" spans="2:10" x14ac:dyDescent="0.35">
      <c r="B94" s="183" t="s">
        <v>624</v>
      </c>
      <c r="G94" s="40" t="b">
        <f>IF(SUM(G44)-SUM(G70)&lt;1000,TRUE,SUM(G44)-SUM(G70))</f>
        <v>1</v>
      </c>
      <c r="H94" s="40" t="b">
        <f t="shared" ref="H94:J94" si="21">IF(SUM(H44)-SUM(H70)&lt;1000,TRUE,SUM(H44)-SUM(H70))</f>
        <v>1</v>
      </c>
      <c r="I94" s="40" t="b">
        <f t="shared" si="21"/>
        <v>1</v>
      </c>
      <c r="J94" s="40" t="b">
        <f t="shared" si="21"/>
        <v>1</v>
      </c>
    </row>
  </sheetData>
  <dataValidations count="2">
    <dataValidation type="list" showInputMessage="1" showErrorMessage="1" sqref="G8:J8" xr:uid="{ED20A249-12D4-4DD3-BB5F-6B69B470F94E}">
      <formula1>FrequencyList</formula1>
    </dataValidation>
    <dataValidation type="list" showInputMessage="1" showErrorMessage="1" sqref="G7:J7" xr:uid="{31CC8576-3518-406A-B0B2-AB4390E7C06F}">
      <formula1>PeriodList</formula1>
    </dataValidation>
  </dataValidations>
  <pageMargins left="0.7" right="0.7" top="0.75" bottom="0.75" header="0.3" footer="0.3"/>
  <pageSetup scale="55" orientation="portrait" r:id="rId1"/>
  <ignoredErrors>
    <ignoredError sqref="G7:J7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66E703-9134-4B89-9007-FA7B4D0733D7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0445FE74-D8E1-4175-8627-6CAC0BCCBCB3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B86C-CD53-48A0-920D-5B58770B46AE}">
  <sheetPr codeName="Sheet6">
    <pageSetUpPr fitToPage="1"/>
  </sheetPr>
  <dimension ref="B1:K94"/>
  <sheetViews>
    <sheetView view="pageBreakPreview" zoomScale="51" zoomScaleNormal="100" zoomScaleSheetLayoutView="51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4.54296875" style="40" customWidth="1"/>
    <col min="2" max="2" width="64.453125" style="40" customWidth="1"/>
    <col min="3" max="3" width="31.26953125" style="40" hidden="1" customWidth="1"/>
    <col min="4" max="4" width="16.1796875" style="40" hidden="1" customWidth="1"/>
    <col min="5" max="5" width="19.1796875" style="40" hidden="1" customWidth="1"/>
    <col min="6" max="6" width="21.81640625" style="40" hidden="1" customWidth="1"/>
    <col min="7" max="10" width="12.54296875" style="40" customWidth="1"/>
    <col min="11" max="16384" width="9.1796875" style="40"/>
  </cols>
  <sheetData>
    <row r="1" spans="2:11" ht="13.5" thickBot="1" x14ac:dyDescent="0.4"/>
    <row r="2" spans="2:11" x14ac:dyDescent="0.35">
      <c r="B2" s="166" t="s">
        <v>127</v>
      </c>
      <c r="C2" s="45"/>
      <c r="D2" s="45"/>
      <c r="E2" s="45"/>
      <c r="F2" s="45"/>
    </row>
    <row r="3" spans="2:11" s="45" customFormat="1" x14ac:dyDescent="0.35">
      <c r="B3" s="145" t="s">
        <v>76</v>
      </c>
    </row>
    <row r="4" spans="2:11" s="45" customFormat="1" x14ac:dyDescent="0.35">
      <c r="B4" s="145" t="s">
        <v>77</v>
      </c>
    </row>
    <row r="5" spans="2:11" s="45" customFormat="1" x14ac:dyDescent="0.35">
      <c r="B5" s="145" t="s">
        <v>78</v>
      </c>
    </row>
    <row r="6" spans="2:11" s="45" customFormat="1" ht="13.5" thickBot="1" x14ac:dyDescent="0.4">
      <c r="B6" s="146" t="s">
        <v>79</v>
      </c>
    </row>
    <row r="7" spans="2:11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1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1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1" x14ac:dyDescent="0.35">
      <c r="B10" s="50" t="s">
        <v>206</v>
      </c>
      <c r="C10" s="167"/>
      <c r="D10" s="167"/>
      <c r="E10" s="50"/>
      <c r="F10" s="50"/>
      <c r="G10" s="73"/>
      <c r="H10" s="74"/>
      <c r="I10" s="74"/>
      <c r="J10" s="74"/>
    </row>
    <row r="11" spans="2:11" ht="14.5" customHeight="1" x14ac:dyDescent="0.35">
      <c r="B11" s="69" t="s">
        <v>386</v>
      </c>
      <c r="C11" s="65" t="s">
        <v>835</v>
      </c>
      <c r="D11" s="65"/>
      <c r="E11" s="65" t="s">
        <v>608</v>
      </c>
      <c r="F11" s="65" t="s">
        <v>609</v>
      </c>
      <c r="G11" s="184" t="str">
        <f>IF(OR(ISNUMBER(G12),ISNUMBER(G13),ISNUMBER(G14)),SUM(G12)-SUM(G13)+SUM(G14),"")</f>
        <v/>
      </c>
      <c r="H11" s="185" t="str">
        <f t="shared" ref="H11:J11" si="1">IF(OR(ISNUMBER(H12),ISNUMBER(H13),ISNUMBER(H14)),SUM(H12)-SUM(H13)+SUM(H14),"")</f>
        <v/>
      </c>
      <c r="I11" s="185" t="str">
        <f t="shared" si="1"/>
        <v/>
      </c>
      <c r="J11" s="185" t="str">
        <f t="shared" si="1"/>
        <v/>
      </c>
      <c r="K11" s="150"/>
    </row>
    <row r="12" spans="2:11" x14ac:dyDescent="0.35">
      <c r="B12" s="55" t="s">
        <v>154</v>
      </c>
      <c r="C12" s="65" t="s">
        <v>836</v>
      </c>
      <c r="D12" s="186"/>
      <c r="E12" s="65" t="s">
        <v>608</v>
      </c>
      <c r="F12" s="65" t="s">
        <v>609</v>
      </c>
      <c r="G12" s="67"/>
      <c r="H12" s="81"/>
      <c r="I12" s="81"/>
      <c r="J12" s="81"/>
    </row>
    <row r="13" spans="2:11" x14ac:dyDescent="0.35">
      <c r="B13" s="55" t="s">
        <v>153</v>
      </c>
      <c r="C13" s="65" t="s">
        <v>837</v>
      </c>
      <c r="D13" s="186"/>
      <c r="E13" s="65" t="s">
        <v>608</v>
      </c>
      <c r="F13" s="65" t="s">
        <v>609</v>
      </c>
      <c r="G13" s="67"/>
      <c r="H13" s="81"/>
      <c r="I13" s="81"/>
      <c r="J13" s="81"/>
    </row>
    <row r="14" spans="2:11" x14ac:dyDescent="0.35">
      <c r="B14" s="55" t="s">
        <v>155</v>
      </c>
      <c r="C14" s="65" t="s">
        <v>838</v>
      </c>
      <c r="D14" s="186"/>
      <c r="E14" s="65" t="s">
        <v>608</v>
      </c>
      <c r="F14" s="65" t="s">
        <v>609</v>
      </c>
      <c r="G14" s="67"/>
      <c r="H14" s="81"/>
      <c r="I14" s="81"/>
      <c r="J14" s="81"/>
    </row>
    <row r="15" spans="2:11" ht="31.5" customHeight="1" x14ac:dyDescent="0.35">
      <c r="B15" s="69" t="s">
        <v>387</v>
      </c>
      <c r="C15" s="65" t="s">
        <v>839</v>
      </c>
      <c r="D15" s="65"/>
      <c r="E15" s="65" t="s">
        <v>608</v>
      </c>
      <c r="F15" s="65" t="s">
        <v>609</v>
      </c>
      <c r="G15" s="184" t="str">
        <f>IF(OR(ISNUMBER(G16),ISNUMBER(G17),ISNUMBER(G18),ISNUMBER(G19)),SUM(G16)-SUM(G17)+SUM(G18:G19),"")</f>
        <v/>
      </c>
      <c r="H15" s="185" t="str">
        <f t="shared" ref="H15:J15" si="2">IF(OR(ISNUMBER(H16),ISNUMBER(H17),ISNUMBER(H18),ISNUMBER(H19)),SUM(H16)-SUM(H17)+SUM(H18:H19),"")</f>
        <v/>
      </c>
      <c r="I15" s="185" t="str">
        <f t="shared" si="2"/>
        <v/>
      </c>
      <c r="J15" s="185" t="str">
        <f t="shared" si="2"/>
        <v/>
      </c>
      <c r="K15" s="150"/>
    </row>
    <row r="16" spans="2:11" ht="30.75" customHeight="1" x14ac:dyDescent="0.35">
      <c r="B16" s="55" t="s">
        <v>156</v>
      </c>
      <c r="C16" s="65" t="s">
        <v>840</v>
      </c>
      <c r="D16" s="186"/>
      <c r="E16" s="65" t="s">
        <v>608</v>
      </c>
      <c r="F16" s="65" t="s">
        <v>609</v>
      </c>
      <c r="G16" s="67"/>
      <c r="H16" s="81"/>
      <c r="I16" s="81"/>
      <c r="J16" s="81"/>
    </row>
    <row r="17" spans="2:11" x14ac:dyDescent="0.35">
      <c r="B17" s="55" t="s">
        <v>157</v>
      </c>
      <c r="C17" s="65" t="s">
        <v>841</v>
      </c>
      <c r="D17" s="186"/>
      <c r="E17" s="65" t="s">
        <v>608</v>
      </c>
      <c r="F17" s="65" t="s">
        <v>609</v>
      </c>
      <c r="G17" s="67"/>
      <c r="H17" s="81"/>
      <c r="I17" s="81"/>
      <c r="J17" s="81"/>
    </row>
    <row r="18" spans="2:11" x14ac:dyDescent="0.35">
      <c r="B18" s="55" t="s">
        <v>165</v>
      </c>
      <c r="C18" s="65" t="s">
        <v>842</v>
      </c>
      <c r="D18" s="186"/>
      <c r="E18" s="65" t="s">
        <v>608</v>
      </c>
      <c r="F18" s="65" t="s">
        <v>609</v>
      </c>
      <c r="G18" s="67"/>
      <c r="H18" s="81"/>
      <c r="I18" s="81"/>
      <c r="J18" s="81"/>
    </row>
    <row r="19" spans="2:11" x14ac:dyDescent="0.35">
      <c r="B19" s="55" t="s">
        <v>166</v>
      </c>
      <c r="C19" s="65" t="s">
        <v>843</v>
      </c>
      <c r="D19" s="186"/>
      <c r="E19" s="65" t="s">
        <v>608</v>
      </c>
      <c r="F19" s="65" t="s">
        <v>609</v>
      </c>
      <c r="G19" s="67"/>
      <c r="H19" s="81"/>
      <c r="I19" s="81"/>
      <c r="J19" s="81"/>
    </row>
    <row r="20" spans="2:11" x14ac:dyDescent="0.35">
      <c r="B20" s="69" t="s">
        <v>23</v>
      </c>
      <c r="C20" s="65" t="s">
        <v>844</v>
      </c>
      <c r="D20" s="65"/>
      <c r="E20" s="65" t="s">
        <v>608</v>
      </c>
      <c r="F20" s="65" t="s">
        <v>609</v>
      </c>
      <c r="G20" s="67"/>
      <c r="H20" s="81"/>
      <c r="I20" s="81"/>
      <c r="J20" s="81"/>
    </row>
    <row r="21" spans="2:11" x14ac:dyDescent="0.35">
      <c r="B21" s="69" t="s">
        <v>582</v>
      </c>
      <c r="C21" s="65" t="s">
        <v>845</v>
      </c>
      <c r="D21" s="65"/>
      <c r="E21" s="65" t="s">
        <v>608</v>
      </c>
      <c r="F21" s="65" t="s">
        <v>609</v>
      </c>
      <c r="G21" s="184" t="str">
        <f>IF(OR(ISNUMBER(G11),ISNUMBER(G15),ISNUMBER(G20)),SUM(G11)-SUM(G15)+SUM(G20),"")</f>
        <v/>
      </c>
      <c r="H21" s="185" t="str">
        <f t="shared" ref="H21:J21" si="3">IF(OR(ISNUMBER(H11),ISNUMBER(H15),ISNUMBER(H20)),SUM(H11)-SUM(H15)+SUM(H20),"")</f>
        <v/>
      </c>
      <c r="I21" s="185" t="str">
        <f t="shared" si="3"/>
        <v/>
      </c>
      <c r="J21" s="185" t="str">
        <f t="shared" si="3"/>
        <v/>
      </c>
      <c r="K21" s="150"/>
    </row>
    <row r="22" spans="2:11" x14ac:dyDescent="0.35">
      <c r="B22" s="69" t="s">
        <v>630</v>
      </c>
      <c r="C22" s="65" t="s">
        <v>846</v>
      </c>
      <c r="D22" s="65"/>
      <c r="E22" s="65" t="s">
        <v>608</v>
      </c>
      <c r="F22" s="65" t="s">
        <v>609</v>
      </c>
      <c r="G22" s="79" t="str">
        <f>IF(OR(ISNUMBER(G23),ISNUMBER(G24),ISNUMBER(G25),ISNUMBER(G26)),SUM(G23:G26),"")</f>
        <v/>
      </c>
      <c r="H22" s="79" t="str">
        <f t="shared" ref="H22:J22" si="4">IF(OR(ISNUMBER(H23),ISNUMBER(H24),ISNUMBER(H25),ISNUMBER(H26)),SUM(H23:H26),"")</f>
        <v/>
      </c>
      <c r="I22" s="79" t="str">
        <f t="shared" si="4"/>
        <v/>
      </c>
      <c r="J22" s="79" t="str">
        <f t="shared" si="4"/>
        <v/>
      </c>
      <c r="K22" s="150"/>
    </row>
    <row r="23" spans="2:11" x14ac:dyDescent="0.35">
      <c r="B23" s="55" t="s">
        <v>158</v>
      </c>
      <c r="C23" s="65" t="s">
        <v>847</v>
      </c>
      <c r="D23" s="186"/>
      <c r="E23" s="65" t="s">
        <v>608</v>
      </c>
      <c r="F23" s="65" t="s">
        <v>609</v>
      </c>
      <c r="G23" s="67"/>
      <c r="H23" s="81"/>
      <c r="I23" s="81"/>
      <c r="J23" s="81"/>
    </row>
    <row r="24" spans="2:11" x14ac:dyDescent="0.35">
      <c r="B24" s="55" t="s">
        <v>159</v>
      </c>
      <c r="C24" s="65" t="s">
        <v>848</v>
      </c>
      <c r="D24" s="186"/>
      <c r="E24" s="65" t="s">
        <v>608</v>
      </c>
      <c r="F24" s="65" t="s">
        <v>609</v>
      </c>
      <c r="G24" s="67"/>
      <c r="H24" s="81"/>
      <c r="I24" s="81"/>
      <c r="J24" s="81"/>
    </row>
    <row r="25" spans="2:11" x14ac:dyDescent="0.35">
      <c r="B25" s="55" t="s">
        <v>396</v>
      </c>
      <c r="C25" s="65" t="s">
        <v>849</v>
      </c>
      <c r="D25" s="186"/>
      <c r="E25" s="65" t="s">
        <v>608</v>
      </c>
      <c r="F25" s="65" t="s">
        <v>609</v>
      </c>
      <c r="G25" s="67"/>
      <c r="H25" s="81"/>
      <c r="I25" s="81"/>
      <c r="J25" s="81"/>
    </row>
    <row r="26" spans="2:11" x14ac:dyDescent="0.35">
      <c r="B26" s="55" t="s">
        <v>1136</v>
      </c>
      <c r="C26" s="65" t="s">
        <v>850</v>
      </c>
      <c r="D26" s="186"/>
      <c r="E26" s="65" t="s">
        <v>608</v>
      </c>
      <c r="F26" s="65" t="s">
        <v>609</v>
      </c>
      <c r="G26" s="67"/>
      <c r="H26" s="81"/>
      <c r="I26" s="81"/>
      <c r="J26" s="81"/>
    </row>
    <row r="27" spans="2:11" x14ac:dyDescent="0.35">
      <c r="B27" s="69" t="s">
        <v>583</v>
      </c>
      <c r="C27" s="65" t="s">
        <v>851</v>
      </c>
      <c r="D27" s="65"/>
      <c r="E27" s="65" t="s">
        <v>608</v>
      </c>
      <c r="F27" s="65" t="s">
        <v>609</v>
      </c>
      <c r="G27" s="184" t="str">
        <f>IF(OR(ISNUMBER(G21),ISNUMBER(G22)),SUM(G21)+SUM(G22),"")</f>
        <v/>
      </c>
      <c r="H27" s="185" t="str">
        <f t="shared" ref="H27:J27" si="5">IF(OR(ISNUMBER(H21),ISNUMBER(H22)),SUM(H21)+SUM(H22),"")</f>
        <v/>
      </c>
      <c r="I27" s="185" t="str">
        <f t="shared" si="5"/>
        <v/>
      </c>
      <c r="J27" s="185" t="str">
        <f t="shared" si="5"/>
        <v/>
      </c>
      <c r="K27" s="150"/>
    </row>
    <row r="28" spans="2:11" x14ac:dyDescent="0.35">
      <c r="B28" s="69" t="s">
        <v>390</v>
      </c>
      <c r="C28" s="65" t="s">
        <v>852</v>
      </c>
      <c r="D28" s="65"/>
      <c r="E28" s="65" t="s">
        <v>608</v>
      </c>
      <c r="F28" s="65" t="s">
        <v>609</v>
      </c>
      <c r="G28" s="79" t="str">
        <f>IF(OR(ISNUMBER(G29),ISNUMBER(G30),ISNUMBER(G31),ISNUMBER(G32)),SUM(G29:G32),"")</f>
        <v/>
      </c>
      <c r="H28" s="79" t="str">
        <f t="shared" ref="H28:J28" si="6">IF(OR(ISNUMBER(H29),ISNUMBER(H30),ISNUMBER(H31),ISNUMBER(H32)),SUM(H29:H32),"")</f>
        <v/>
      </c>
      <c r="I28" s="79" t="str">
        <f t="shared" si="6"/>
        <v/>
      </c>
      <c r="J28" s="79" t="str">
        <f t="shared" si="6"/>
        <v/>
      </c>
      <c r="K28" s="150"/>
    </row>
    <row r="29" spans="2:11" x14ac:dyDescent="0.35">
      <c r="B29" s="55" t="s">
        <v>160</v>
      </c>
      <c r="C29" s="65" t="s">
        <v>853</v>
      </c>
      <c r="D29" s="186"/>
      <c r="E29" s="65" t="s">
        <v>608</v>
      </c>
      <c r="F29" s="65" t="s">
        <v>609</v>
      </c>
      <c r="G29" s="67"/>
      <c r="H29" s="81"/>
      <c r="I29" s="81"/>
      <c r="J29" s="81"/>
    </row>
    <row r="30" spans="2:11" x14ac:dyDescent="0.35">
      <c r="B30" s="55" t="s">
        <v>161</v>
      </c>
      <c r="C30" s="65" t="s">
        <v>854</v>
      </c>
      <c r="D30" s="186"/>
      <c r="E30" s="65" t="s">
        <v>608</v>
      </c>
      <c r="F30" s="65" t="s">
        <v>609</v>
      </c>
      <c r="G30" s="67"/>
      <c r="H30" s="81"/>
      <c r="I30" s="81"/>
      <c r="J30" s="81"/>
    </row>
    <row r="31" spans="2:11" x14ac:dyDescent="0.35">
      <c r="B31" s="55" t="s">
        <v>1137</v>
      </c>
      <c r="C31" s="65" t="s">
        <v>855</v>
      </c>
      <c r="D31" s="186"/>
      <c r="E31" s="65" t="s">
        <v>608</v>
      </c>
      <c r="F31" s="65" t="s">
        <v>609</v>
      </c>
      <c r="G31" s="67"/>
      <c r="H31" s="81"/>
      <c r="I31" s="81"/>
      <c r="J31" s="81"/>
    </row>
    <row r="32" spans="2:11" x14ac:dyDescent="0.35">
      <c r="B32" s="55" t="s">
        <v>162</v>
      </c>
      <c r="C32" s="65" t="s">
        <v>856</v>
      </c>
      <c r="D32" s="186"/>
      <c r="E32" s="65" t="s">
        <v>608</v>
      </c>
      <c r="F32" s="65" t="s">
        <v>609</v>
      </c>
      <c r="G32" s="67"/>
      <c r="H32" s="81"/>
      <c r="I32" s="81"/>
      <c r="J32" s="81"/>
    </row>
    <row r="33" spans="2:11" x14ac:dyDescent="0.35">
      <c r="B33" s="69" t="s">
        <v>388</v>
      </c>
      <c r="C33" s="65" t="s">
        <v>857</v>
      </c>
      <c r="D33" s="65"/>
      <c r="E33" s="65" t="s">
        <v>608</v>
      </c>
      <c r="F33" s="65" t="s">
        <v>609</v>
      </c>
      <c r="G33" s="79" t="str">
        <f>IF(OR(ISNUMBER(G34),ISNUMBER(G35),ISNUMBER(G36)),SUM(G34:G35)-SUM(G36),"")</f>
        <v/>
      </c>
      <c r="H33" s="79" t="str">
        <f t="shared" ref="H33:J33" si="7">IF(OR(ISNUMBER(H34),ISNUMBER(H35),ISNUMBER(H36)),SUM(H34:H36),"")</f>
        <v/>
      </c>
      <c r="I33" s="79" t="str">
        <f t="shared" si="7"/>
        <v/>
      </c>
      <c r="J33" s="79" t="str">
        <f t="shared" si="7"/>
        <v/>
      </c>
      <c r="K33" s="150"/>
    </row>
    <row r="34" spans="2:11" x14ac:dyDescent="0.35">
      <c r="B34" s="55" t="s">
        <v>163</v>
      </c>
      <c r="C34" s="65" t="s">
        <v>858</v>
      </c>
      <c r="D34" s="186"/>
      <c r="E34" s="65" t="s">
        <v>608</v>
      </c>
      <c r="F34" s="65" t="s">
        <v>609</v>
      </c>
      <c r="G34" s="67"/>
      <c r="H34" s="81"/>
      <c r="I34" s="81"/>
      <c r="J34" s="81"/>
    </row>
    <row r="35" spans="2:11" x14ac:dyDescent="0.35">
      <c r="B35" s="55" t="s">
        <v>167</v>
      </c>
      <c r="C35" s="65" t="s">
        <v>859</v>
      </c>
      <c r="D35" s="186"/>
      <c r="E35" s="65" t="s">
        <v>608</v>
      </c>
      <c r="F35" s="65" t="s">
        <v>609</v>
      </c>
      <c r="G35" s="67"/>
      <c r="H35" s="81"/>
      <c r="I35" s="81"/>
      <c r="J35" s="81"/>
    </row>
    <row r="36" spans="2:11" x14ac:dyDescent="0.35">
      <c r="B36" s="55" t="s">
        <v>168</v>
      </c>
      <c r="C36" s="65" t="s">
        <v>860</v>
      </c>
      <c r="D36" s="186"/>
      <c r="E36" s="65" t="s">
        <v>608</v>
      </c>
      <c r="F36" s="65" t="s">
        <v>609</v>
      </c>
      <c r="G36" s="67"/>
      <c r="H36" s="81"/>
      <c r="I36" s="81"/>
      <c r="J36" s="81"/>
    </row>
    <row r="37" spans="2:11" x14ac:dyDescent="0.35">
      <c r="B37" s="69" t="s">
        <v>24</v>
      </c>
      <c r="C37" s="65" t="s">
        <v>861</v>
      </c>
      <c r="D37" s="65"/>
      <c r="E37" s="65" t="s">
        <v>608</v>
      </c>
      <c r="F37" s="65" t="s">
        <v>609</v>
      </c>
      <c r="G37" s="67"/>
      <c r="H37" s="81"/>
      <c r="I37" s="81"/>
      <c r="J37" s="81"/>
    </row>
    <row r="38" spans="2:11" x14ac:dyDescent="0.35">
      <c r="B38" s="69" t="s">
        <v>584</v>
      </c>
      <c r="C38" s="65" t="s">
        <v>862</v>
      </c>
      <c r="D38" s="65"/>
      <c r="E38" s="65" t="s">
        <v>608</v>
      </c>
      <c r="F38" s="65" t="s">
        <v>609</v>
      </c>
      <c r="G38" s="79" t="str">
        <f>IF(OR(ISNUMBER(G27),ISNUMBER(G28),ISNUMBER(G33),ISNUMBER(G37)),SUM(G27)-SUM(G28)+SUM(G33,G37),"")</f>
        <v/>
      </c>
      <c r="H38" s="79" t="str">
        <f t="shared" ref="H38:J38" si="8">IF(OR(ISNUMBER(H27),ISNUMBER(H28),ISNUMBER(H33),ISNUMBER(H37)),SUM(H27)-SUM(H28)+SUM(H33,H37),"")</f>
        <v/>
      </c>
      <c r="I38" s="79" t="str">
        <f t="shared" si="8"/>
        <v/>
      </c>
      <c r="J38" s="79" t="str">
        <f t="shared" si="8"/>
        <v/>
      </c>
      <c r="K38" s="150"/>
    </row>
    <row r="39" spans="2:11" x14ac:dyDescent="0.35">
      <c r="B39" s="69" t="s">
        <v>25</v>
      </c>
      <c r="C39" s="65" t="s">
        <v>863</v>
      </c>
      <c r="D39" s="65"/>
      <c r="E39" s="65" t="s">
        <v>608</v>
      </c>
      <c r="F39" s="65" t="s">
        <v>609</v>
      </c>
      <c r="G39" s="67"/>
      <c r="H39" s="81"/>
      <c r="I39" s="81"/>
      <c r="J39" s="81"/>
    </row>
    <row r="40" spans="2:11" x14ac:dyDescent="0.35">
      <c r="B40" s="69" t="s">
        <v>585</v>
      </c>
      <c r="C40" s="65" t="s">
        <v>864</v>
      </c>
      <c r="D40" s="65"/>
      <c r="E40" s="65" t="s">
        <v>608</v>
      </c>
      <c r="F40" s="65" t="s">
        <v>609</v>
      </c>
      <c r="G40" s="68" t="str">
        <f>IF(OR(ISNUMBER(G38),ISNUMBER(G39)),SUM(G38)-SUM(G39),"")</f>
        <v/>
      </c>
      <c r="H40" s="68" t="str">
        <f t="shared" ref="H40:J40" si="9">IF(OR(ISNUMBER(H38),ISNUMBER(H39)),SUM(H38)-SUM(H39),"")</f>
        <v/>
      </c>
      <c r="I40" s="68" t="str">
        <f t="shared" si="9"/>
        <v/>
      </c>
      <c r="J40" s="68" t="str">
        <f t="shared" si="9"/>
        <v/>
      </c>
      <c r="K40" s="150"/>
    </row>
    <row r="41" spans="2:11" x14ac:dyDescent="0.35">
      <c r="B41" s="69" t="s">
        <v>26</v>
      </c>
      <c r="C41" s="65" t="s">
        <v>865</v>
      </c>
      <c r="D41" s="65"/>
      <c r="E41" s="65" t="s">
        <v>608</v>
      </c>
      <c r="F41" s="65" t="s">
        <v>609</v>
      </c>
      <c r="G41" s="67"/>
      <c r="H41" s="81"/>
      <c r="I41" s="81"/>
      <c r="J41" s="81"/>
    </row>
    <row r="42" spans="2:11" x14ac:dyDescent="0.35">
      <c r="B42" s="88"/>
      <c r="C42" s="88"/>
      <c r="D42" s="88"/>
      <c r="E42" s="88"/>
      <c r="F42" s="88"/>
      <c r="G42" s="67"/>
      <c r="H42" s="81"/>
      <c r="I42" s="81"/>
      <c r="J42" s="81"/>
    </row>
    <row r="43" spans="2:11" x14ac:dyDescent="0.35">
      <c r="B43" s="50" t="s">
        <v>209</v>
      </c>
      <c r="C43" s="72"/>
      <c r="D43" s="72"/>
      <c r="E43" s="147"/>
      <c r="F43" s="147"/>
      <c r="G43" s="151"/>
      <c r="H43" s="152"/>
      <c r="I43" s="152"/>
      <c r="J43" s="152"/>
    </row>
    <row r="44" spans="2:11" x14ac:dyDescent="0.35">
      <c r="B44" s="177" t="s">
        <v>1138</v>
      </c>
      <c r="C44" s="65" t="s">
        <v>866</v>
      </c>
      <c r="D44" s="188"/>
      <c r="E44" s="65" t="s">
        <v>608</v>
      </c>
      <c r="F44" s="65" t="s">
        <v>609</v>
      </c>
      <c r="G44" s="68" t="str">
        <f>IF(OR(ISNUMBER(G45),ISNUMBER(G49)),SUM(G45)+SUM(G49),"")</f>
        <v/>
      </c>
      <c r="H44" s="68" t="str">
        <f t="shared" ref="H44:J44" si="10">IF(OR(ISNUMBER(H45),ISNUMBER(H49)),SUM(H45)+SUM(H49),"")</f>
        <v/>
      </c>
      <c r="I44" s="68" t="str">
        <f t="shared" si="10"/>
        <v/>
      </c>
      <c r="J44" s="68" t="str">
        <f t="shared" si="10"/>
        <v/>
      </c>
      <c r="K44" s="150"/>
    </row>
    <row r="45" spans="2:11" x14ac:dyDescent="0.35">
      <c r="B45" s="69" t="s">
        <v>610</v>
      </c>
      <c r="C45" s="65" t="s">
        <v>867</v>
      </c>
      <c r="D45" s="65"/>
      <c r="E45" s="65" t="s">
        <v>608</v>
      </c>
      <c r="F45" s="65" t="s">
        <v>609</v>
      </c>
      <c r="G45" s="67"/>
      <c r="H45" s="67"/>
      <c r="I45" s="67"/>
      <c r="J45" s="67"/>
    </row>
    <row r="46" spans="2:11" x14ac:dyDescent="0.35">
      <c r="B46" s="55" t="s">
        <v>611</v>
      </c>
      <c r="C46" s="65"/>
      <c r="D46" s="186"/>
      <c r="E46" s="65" t="s">
        <v>608</v>
      </c>
      <c r="F46" s="65" t="s">
        <v>609</v>
      </c>
      <c r="G46" s="67"/>
      <c r="H46" s="67"/>
      <c r="I46" s="67"/>
      <c r="J46" s="67"/>
    </row>
    <row r="47" spans="2:11" x14ac:dyDescent="0.35">
      <c r="B47" s="55" t="s">
        <v>164</v>
      </c>
      <c r="C47" s="65" t="s">
        <v>868</v>
      </c>
      <c r="D47" s="186"/>
      <c r="E47" s="65" t="s">
        <v>608</v>
      </c>
      <c r="F47" s="65" t="s">
        <v>609</v>
      </c>
      <c r="G47" s="67"/>
      <c r="H47" s="81"/>
      <c r="I47" s="81"/>
      <c r="J47" s="81"/>
    </row>
    <row r="48" spans="2:11" x14ac:dyDescent="0.35">
      <c r="B48" s="55" t="s">
        <v>169</v>
      </c>
      <c r="C48" s="65" t="s">
        <v>869</v>
      </c>
      <c r="D48" s="186"/>
      <c r="E48" s="65" t="s">
        <v>608</v>
      </c>
      <c r="F48" s="65" t="s">
        <v>609</v>
      </c>
      <c r="G48" s="67"/>
      <c r="H48" s="81"/>
      <c r="I48" s="81"/>
      <c r="J48" s="81"/>
    </row>
    <row r="49" spans="2:11" x14ac:dyDescent="0.35">
      <c r="B49" s="69" t="s">
        <v>575</v>
      </c>
      <c r="C49" s="65" t="s">
        <v>870</v>
      </c>
      <c r="D49" s="65"/>
      <c r="E49" s="65" t="s">
        <v>608</v>
      </c>
      <c r="F49" s="65" t="s">
        <v>609</v>
      </c>
      <c r="G49" s="68" t="str">
        <f>IF(OR(ISNUMBER(G50),ISNUMBER(G51),ISNUMBER(G52),ISNUMBER(G53),ISNUMBER(G54),ISNUMBER(G57),ISNUMBER(G58)),SUM(G50:G54,G57,G58),"")</f>
        <v/>
      </c>
      <c r="H49" s="68" t="str">
        <f t="shared" ref="H49:J49" si="11">IF(OR(ISNUMBER(H50),ISNUMBER(H51),ISNUMBER(H52),ISNUMBER(H53),ISNUMBER(H54),ISNUMBER(H57),ISNUMBER(H58)),SUM(H50:H54,H57,H58),"")</f>
        <v/>
      </c>
      <c r="I49" s="68" t="str">
        <f t="shared" si="11"/>
        <v/>
      </c>
      <c r="J49" s="68" t="str">
        <f t="shared" si="11"/>
        <v/>
      </c>
      <c r="K49" s="150"/>
    </row>
    <row r="50" spans="2:11" x14ac:dyDescent="0.35">
      <c r="B50" s="69" t="s">
        <v>101</v>
      </c>
      <c r="C50" s="65" t="s">
        <v>871</v>
      </c>
      <c r="D50" s="65"/>
      <c r="E50" s="65" t="s">
        <v>608</v>
      </c>
      <c r="F50" s="65" t="s">
        <v>609</v>
      </c>
      <c r="G50" s="67"/>
      <c r="H50" s="81"/>
      <c r="I50" s="81"/>
      <c r="J50" s="81"/>
    </row>
    <row r="51" spans="2:11" x14ac:dyDescent="0.35">
      <c r="B51" s="69" t="s">
        <v>102</v>
      </c>
      <c r="C51" s="65" t="s">
        <v>872</v>
      </c>
      <c r="D51" s="65"/>
      <c r="E51" s="65" t="s">
        <v>608</v>
      </c>
      <c r="F51" s="65" t="s">
        <v>609</v>
      </c>
      <c r="G51" s="67"/>
      <c r="H51" s="81"/>
      <c r="I51" s="81"/>
      <c r="J51" s="81"/>
    </row>
    <row r="52" spans="2:11" x14ac:dyDescent="0.35">
      <c r="B52" s="69" t="s">
        <v>103</v>
      </c>
      <c r="C52" s="65" t="s">
        <v>873</v>
      </c>
      <c r="D52" s="65"/>
      <c r="E52" s="65" t="s">
        <v>608</v>
      </c>
      <c r="F52" s="65" t="s">
        <v>609</v>
      </c>
      <c r="G52" s="67"/>
      <c r="H52" s="81"/>
      <c r="I52" s="81"/>
      <c r="J52" s="81"/>
    </row>
    <row r="53" spans="2:11" x14ac:dyDescent="0.35">
      <c r="B53" s="69" t="s">
        <v>104</v>
      </c>
      <c r="C53" s="65" t="s">
        <v>874</v>
      </c>
      <c r="D53" s="65"/>
      <c r="E53" s="65" t="s">
        <v>608</v>
      </c>
      <c r="F53" s="65" t="s">
        <v>609</v>
      </c>
      <c r="G53" s="67"/>
      <c r="H53" s="81"/>
      <c r="I53" s="81"/>
      <c r="J53" s="81"/>
    </row>
    <row r="54" spans="2:11" x14ac:dyDescent="0.35">
      <c r="B54" s="69" t="s">
        <v>389</v>
      </c>
      <c r="C54" s="65" t="s">
        <v>875</v>
      </c>
      <c r="D54" s="65"/>
      <c r="E54" s="65" t="s">
        <v>608</v>
      </c>
      <c r="F54" s="65" t="s">
        <v>609</v>
      </c>
      <c r="G54" s="79" t="str">
        <f>IF(OR(ISNUMBER(G55),ISNUMBER(G56)),SUM(G55:G56),"")</f>
        <v/>
      </c>
      <c r="H54" s="79" t="str">
        <f t="shared" ref="H54:J54" si="12">IF(OR(ISNUMBER(H55),ISNUMBER(H56)),SUM(H55:H56),"")</f>
        <v/>
      </c>
      <c r="I54" s="79" t="str">
        <f t="shared" si="12"/>
        <v/>
      </c>
      <c r="J54" s="79" t="str">
        <f t="shared" si="12"/>
        <v/>
      </c>
      <c r="K54" s="150"/>
    </row>
    <row r="55" spans="2:11" x14ac:dyDescent="0.35">
      <c r="B55" s="55" t="s">
        <v>175</v>
      </c>
      <c r="C55" s="65" t="s">
        <v>876</v>
      </c>
      <c r="D55" s="186"/>
      <c r="E55" s="65" t="s">
        <v>608</v>
      </c>
      <c r="F55" s="65" t="s">
        <v>609</v>
      </c>
      <c r="G55" s="67"/>
      <c r="H55" s="81"/>
      <c r="I55" s="81"/>
      <c r="J55" s="81"/>
    </row>
    <row r="56" spans="2:11" x14ac:dyDescent="0.35">
      <c r="B56" s="55" t="s">
        <v>170</v>
      </c>
      <c r="C56" s="65" t="s">
        <v>877</v>
      </c>
      <c r="D56" s="186"/>
      <c r="E56" s="65" t="s">
        <v>608</v>
      </c>
      <c r="F56" s="65" t="s">
        <v>609</v>
      </c>
      <c r="G56" s="67"/>
      <c r="H56" s="81"/>
      <c r="I56" s="81"/>
      <c r="J56" s="81"/>
    </row>
    <row r="57" spans="2:11" x14ac:dyDescent="0.35">
      <c r="B57" s="69" t="s">
        <v>105</v>
      </c>
      <c r="C57" s="65" t="s">
        <v>878</v>
      </c>
      <c r="D57" s="65"/>
      <c r="E57" s="65" t="s">
        <v>608</v>
      </c>
      <c r="F57" s="65" t="s">
        <v>609</v>
      </c>
      <c r="G57" s="67"/>
      <c r="H57" s="81"/>
      <c r="I57" s="81"/>
      <c r="J57" s="81"/>
    </row>
    <row r="58" spans="2:11" x14ac:dyDescent="0.35">
      <c r="B58" s="69" t="s">
        <v>106</v>
      </c>
      <c r="C58" s="65" t="s">
        <v>879</v>
      </c>
      <c r="D58" s="65"/>
      <c r="E58" s="65" t="s">
        <v>608</v>
      </c>
      <c r="F58" s="65" t="s">
        <v>609</v>
      </c>
      <c r="G58" s="67"/>
      <c r="H58" s="81"/>
      <c r="I58" s="81"/>
      <c r="J58" s="81"/>
    </row>
    <row r="59" spans="2:11" x14ac:dyDescent="0.35">
      <c r="B59" s="69" t="s">
        <v>576</v>
      </c>
      <c r="C59" s="65" t="s">
        <v>880</v>
      </c>
      <c r="D59" s="65"/>
      <c r="E59" s="65" t="s">
        <v>608</v>
      </c>
      <c r="F59" s="65" t="s">
        <v>609</v>
      </c>
      <c r="G59" s="68" t="str">
        <f>IF(OR(ISNUMBER(G60),ISNUMBER(G61),ISNUMBER(G62),ISNUMBER(G63),ISNUMBER(G64)),SUM(G60:G64),"")</f>
        <v/>
      </c>
      <c r="H59" s="68" t="str">
        <f t="shared" ref="H59:J59" si="13">IF(OR(ISNUMBER(H60),ISNUMBER(H61),ISNUMBER(H62),ISNUMBER(H63),ISNUMBER(H64)),SUM(H60:H64),"")</f>
        <v/>
      </c>
      <c r="I59" s="68" t="str">
        <f t="shared" si="13"/>
        <v/>
      </c>
      <c r="J59" s="68" t="str">
        <f t="shared" si="13"/>
        <v/>
      </c>
      <c r="K59" s="150"/>
    </row>
    <row r="60" spans="2:11" x14ac:dyDescent="0.35">
      <c r="B60" s="69" t="s">
        <v>107</v>
      </c>
      <c r="C60" s="65" t="s">
        <v>881</v>
      </c>
      <c r="D60" s="65"/>
      <c r="E60" s="65" t="s">
        <v>608</v>
      </c>
      <c r="F60" s="65" t="s">
        <v>609</v>
      </c>
      <c r="G60" s="67"/>
      <c r="H60" s="81"/>
      <c r="I60" s="81"/>
      <c r="J60" s="81"/>
    </row>
    <row r="61" spans="2:11" x14ac:dyDescent="0.35">
      <c r="B61" s="69" t="s">
        <v>108</v>
      </c>
      <c r="C61" s="65" t="s">
        <v>882</v>
      </c>
      <c r="D61" s="65"/>
      <c r="E61" s="65" t="s">
        <v>608</v>
      </c>
      <c r="F61" s="65" t="s">
        <v>609</v>
      </c>
      <c r="G61" s="67"/>
      <c r="H61" s="81"/>
      <c r="I61" s="81"/>
      <c r="J61" s="81"/>
    </row>
    <row r="62" spans="2:11" x14ac:dyDescent="0.35">
      <c r="B62" s="69" t="s">
        <v>397</v>
      </c>
      <c r="C62" s="65" t="s">
        <v>883</v>
      </c>
      <c r="D62" s="65"/>
      <c r="E62" s="65" t="s">
        <v>608</v>
      </c>
      <c r="F62" s="65" t="s">
        <v>609</v>
      </c>
      <c r="G62" s="67"/>
      <c r="H62" s="81"/>
      <c r="I62" s="81"/>
      <c r="J62" s="81"/>
    </row>
    <row r="63" spans="2:11" x14ac:dyDescent="0.35">
      <c r="B63" s="69" t="s">
        <v>109</v>
      </c>
      <c r="C63" s="65" t="s">
        <v>884</v>
      </c>
      <c r="D63" s="65"/>
      <c r="E63" s="65" t="s">
        <v>608</v>
      </c>
      <c r="F63" s="65" t="s">
        <v>609</v>
      </c>
      <c r="G63" s="67"/>
      <c r="H63" s="81"/>
      <c r="I63" s="81"/>
      <c r="J63" s="81"/>
    </row>
    <row r="64" spans="2:11" x14ac:dyDescent="0.35">
      <c r="B64" s="60" t="s">
        <v>391</v>
      </c>
      <c r="C64" s="65" t="s">
        <v>764</v>
      </c>
      <c r="D64" s="65"/>
      <c r="E64" s="65" t="s">
        <v>608</v>
      </c>
      <c r="F64" s="65" t="s">
        <v>609</v>
      </c>
      <c r="G64" s="79" t="str">
        <f>IF(OR(ISNUMBER(G65),ISNUMBER(G66),ISNUMBER(G67),ISNUMBER(G68)),SUM(G65:G68),"")</f>
        <v/>
      </c>
      <c r="H64" s="79" t="str">
        <f t="shared" ref="H64:J64" si="14">IF(OR(ISNUMBER(H65),ISNUMBER(H66),ISNUMBER(H67),ISNUMBER(H68)),SUM(H65:H68),"")</f>
        <v/>
      </c>
      <c r="I64" s="79" t="str">
        <f t="shared" si="14"/>
        <v/>
      </c>
      <c r="J64" s="79" t="str">
        <f t="shared" si="14"/>
        <v/>
      </c>
      <c r="K64" s="150"/>
    </row>
    <row r="65" spans="2:11" x14ac:dyDescent="0.35">
      <c r="B65" s="55" t="s">
        <v>171</v>
      </c>
      <c r="C65" s="65" t="s">
        <v>885</v>
      </c>
      <c r="D65" s="186"/>
      <c r="E65" s="65" t="s">
        <v>608</v>
      </c>
      <c r="F65" s="65" t="s">
        <v>609</v>
      </c>
      <c r="G65" s="67"/>
      <c r="H65" s="81"/>
      <c r="I65" s="81"/>
      <c r="J65" s="81"/>
    </row>
    <row r="66" spans="2:11" x14ac:dyDescent="0.35">
      <c r="B66" s="55" t="s">
        <v>172</v>
      </c>
      <c r="C66" s="65" t="s">
        <v>886</v>
      </c>
      <c r="D66" s="186"/>
      <c r="E66" s="65" t="s">
        <v>608</v>
      </c>
      <c r="F66" s="65" t="s">
        <v>609</v>
      </c>
      <c r="G66" s="67"/>
      <c r="H66" s="81"/>
      <c r="I66" s="81"/>
      <c r="J66" s="81"/>
    </row>
    <row r="67" spans="2:11" x14ac:dyDescent="0.35">
      <c r="B67" s="55" t="s">
        <v>173</v>
      </c>
      <c r="C67" s="65" t="s">
        <v>887</v>
      </c>
      <c r="D67" s="186"/>
      <c r="E67" s="65" t="s">
        <v>608</v>
      </c>
      <c r="F67" s="65" t="s">
        <v>609</v>
      </c>
      <c r="G67" s="67"/>
      <c r="H67" s="81"/>
      <c r="I67" s="81"/>
      <c r="J67" s="81"/>
    </row>
    <row r="68" spans="2:11" x14ac:dyDescent="0.35">
      <c r="B68" s="55" t="s">
        <v>174</v>
      </c>
      <c r="C68" s="65" t="s">
        <v>888</v>
      </c>
      <c r="D68" s="186"/>
      <c r="E68" s="65" t="s">
        <v>608</v>
      </c>
      <c r="F68" s="65" t="s">
        <v>609</v>
      </c>
      <c r="G68" s="67"/>
      <c r="H68" s="81"/>
      <c r="I68" s="81"/>
      <c r="J68" s="81"/>
    </row>
    <row r="69" spans="2:11" x14ac:dyDescent="0.35">
      <c r="B69" s="69" t="s">
        <v>110</v>
      </c>
      <c r="C69" s="65" t="s">
        <v>889</v>
      </c>
      <c r="D69" s="65"/>
      <c r="E69" s="65" t="s">
        <v>608</v>
      </c>
      <c r="F69" s="65" t="s">
        <v>609</v>
      </c>
      <c r="G69" s="67"/>
      <c r="H69" s="81"/>
      <c r="I69" s="81"/>
      <c r="J69" s="81"/>
    </row>
    <row r="70" spans="2:11" x14ac:dyDescent="0.35">
      <c r="B70" s="69" t="s">
        <v>1139</v>
      </c>
      <c r="C70" s="65" t="s">
        <v>890</v>
      </c>
      <c r="D70" s="65"/>
      <c r="E70" s="65" t="s">
        <v>608</v>
      </c>
      <c r="F70" s="65" t="s">
        <v>609</v>
      </c>
      <c r="G70" s="79" t="str">
        <f>IF(OR(ISNUMBER(G59),ISNUMBER(G69)),SUM(G59,G69),"")</f>
        <v/>
      </c>
      <c r="H70" s="79" t="str">
        <f t="shared" ref="H70:J70" si="15">IF(OR(ISNUMBER(H59),ISNUMBER(H69)),SUM(H59,H69),"")</f>
        <v/>
      </c>
      <c r="I70" s="79" t="str">
        <f t="shared" si="15"/>
        <v/>
      </c>
      <c r="J70" s="79" t="str">
        <f t="shared" si="15"/>
        <v/>
      </c>
      <c r="K70" s="150"/>
    </row>
    <row r="71" spans="2:11" x14ac:dyDescent="0.35">
      <c r="B71" s="153"/>
      <c r="C71" s="65"/>
      <c r="D71" s="88"/>
      <c r="E71" s="65"/>
      <c r="F71" s="65"/>
      <c r="G71" s="67"/>
      <c r="H71" s="81"/>
      <c r="I71" s="81"/>
      <c r="J71" s="81"/>
    </row>
    <row r="72" spans="2:11" x14ac:dyDescent="0.35">
      <c r="B72" s="50" t="s">
        <v>8</v>
      </c>
      <c r="C72" s="84"/>
      <c r="D72" s="84"/>
      <c r="E72" s="154"/>
      <c r="F72" s="154"/>
      <c r="G72" s="151"/>
      <c r="H72" s="152"/>
      <c r="I72" s="152"/>
      <c r="J72" s="152"/>
    </row>
    <row r="73" spans="2:11" x14ac:dyDescent="0.35">
      <c r="B73" s="177" t="s">
        <v>20</v>
      </c>
      <c r="C73" s="188"/>
      <c r="D73" s="188"/>
      <c r="E73" s="177"/>
      <c r="F73" s="177"/>
      <c r="G73" s="67"/>
      <c r="H73" s="81"/>
      <c r="I73" s="81"/>
      <c r="J73" s="81"/>
    </row>
    <row r="74" spans="2:11" x14ac:dyDescent="0.35">
      <c r="B74" s="69" t="s">
        <v>399</v>
      </c>
      <c r="C74" s="60" t="s">
        <v>713</v>
      </c>
      <c r="D74" s="65"/>
      <c r="E74" s="69" t="s">
        <v>608</v>
      </c>
      <c r="F74" s="69" t="s">
        <v>609</v>
      </c>
      <c r="G74" s="67"/>
      <c r="H74" s="81"/>
      <c r="I74" s="81"/>
      <c r="J74" s="81"/>
    </row>
    <row r="75" spans="2:11" x14ac:dyDescent="0.35">
      <c r="B75" s="153" t="s">
        <v>200</v>
      </c>
      <c r="C75" s="88"/>
      <c r="D75" s="188"/>
      <c r="E75" s="153"/>
      <c r="F75" s="153"/>
      <c r="G75" s="67"/>
      <c r="H75" s="81"/>
      <c r="I75" s="81"/>
      <c r="J75" s="81"/>
    </row>
    <row r="76" spans="2:11" x14ac:dyDescent="0.35">
      <c r="B76" s="179" t="s">
        <v>350</v>
      </c>
      <c r="C76" s="65" t="s">
        <v>891</v>
      </c>
      <c r="D76" s="190"/>
      <c r="E76" s="65" t="s">
        <v>608</v>
      </c>
      <c r="F76" s="65" t="s">
        <v>609</v>
      </c>
      <c r="G76" s="67"/>
      <c r="H76" s="81"/>
      <c r="I76" s="81"/>
      <c r="J76" s="81"/>
    </row>
    <row r="77" spans="2:11" x14ac:dyDescent="0.35">
      <c r="B77" s="179" t="s">
        <v>351</v>
      </c>
      <c r="C77" s="65" t="s">
        <v>892</v>
      </c>
      <c r="D77" s="190"/>
      <c r="E77" s="65" t="s">
        <v>608</v>
      </c>
      <c r="F77" s="65" t="s">
        <v>609</v>
      </c>
      <c r="G77" s="67"/>
      <c r="H77" s="81"/>
      <c r="I77" s="81"/>
      <c r="J77" s="81"/>
    </row>
    <row r="78" spans="2:11" x14ac:dyDescent="0.35">
      <c r="B78" s="179" t="s">
        <v>204</v>
      </c>
      <c r="C78" s="65" t="s">
        <v>893</v>
      </c>
      <c r="D78" s="190"/>
      <c r="E78" s="65" t="s">
        <v>608</v>
      </c>
      <c r="F78" s="65" t="s">
        <v>609</v>
      </c>
      <c r="G78" s="67"/>
      <c r="H78" s="81"/>
      <c r="I78" s="81"/>
      <c r="J78" s="81"/>
    </row>
    <row r="79" spans="2:11" x14ac:dyDescent="0.35">
      <c r="B79" s="179" t="s">
        <v>199</v>
      </c>
      <c r="C79" s="65" t="s">
        <v>894</v>
      </c>
      <c r="D79" s="190"/>
      <c r="E79" s="65" t="s">
        <v>608</v>
      </c>
      <c r="F79" s="65" t="s">
        <v>609</v>
      </c>
      <c r="G79" s="67"/>
      <c r="H79" s="81"/>
      <c r="I79" s="81"/>
      <c r="J79" s="81"/>
    </row>
    <row r="80" spans="2:11" x14ac:dyDescent="0.35">
      <c r="B80" s="165" t="s">
        <v>195</v>
      </c>
      <c r="C80" s="165"/>
      <c r="D80" s="165"/>
      <c r="E80" s="180"/>
      <c r="F80" s="180"/>
    </row>
    <row r="86" spans="2:10" x14ac:dyDescent="0.35">
      <c r="B86" s="181" t="s">
        <v>619</v>
      </c>
    </row>
    <row r="87" spans="2:10" ht="13.5" x14ac:dyDescent="0.35">
      <c r="B87" s="182" t="s">
        <v>205</v>
      </c>
    </row>
    <row r="88" spans="2:10" x14ac:dyDescent="0.35">
      <c r="B88" s="183" t="s">
        <v>620</v>
      </c>
      <c r="G88" s="40" t="b">
        <f>IF(SUM(G11)-SUM(G15)+SUM(G20)=SUM(G21),TRUE,SUM(G11)-SUM(G15)+SUM(G20)-SUM(G21))</f>
        <v>1</v>
      </c>
      <c r="H88" s="40" t="b">
        <f t="shared" ref="H88:J88" si="16">IF(SUM(H11)-SUM(H15)+SUM(H20)=SUM(H21),TRUE,SUM(H11)-SUM(H15)+SUM(H20)-SUM(H21))</f>
        <v>1</v>
      </c>
      <c r="I88" s="40" t="b">
        <f t="shared" si="16"/>
        <v>1</v>
      </c>
      <c r="J88" s="40" t="b">
        <f t="shared" si="16"/>
        <v>1</v>
      </c>
    </row>
    <row r="89" spans="2:10" x14ac:dyDescent="0.35">
      <c r="B89" s="183" t="s">
        <v>621</v>
      </c>
      <c r="G89" s="102" t="b">
        <f>IF(SUM(G21)+SUM(G22)=SUM(G27),TRUE,SUM(G21)+SUM(G22)-SUM(G27))</f>
        <v>1</v>
      </c>
      <c r="H89" s="102" t="b">
        <f t="shared" ref="H89:J89" si="17">IF(SUM(H21)+SUM(H22)=SUM(H27),TRUE,SUM(H21)+SUM(H22)-SUM(H27))</f>
        <v>1</v>
      </c>
      <c r="I89" s="102" t="b">
        <f t="shared" si="17"/>
        <v>1</v>
      </c>
      <c r="J89" s="102" t="b">
        <f t="shared" si="17"/>
        <v>1</v>
      </c>
    </row>
    <row r="90" spans="2:10" x14ac:dyDescent="0.35">
      <c r="B90" s="183" t="s">
        <v>637</v>
      </c>
      <c r="G90" s="40" t="b">
        <f>IF(SUM(G27)-SUM(G28)+SUM(G33)+SUM(G37)-SUM(G39)=SUM(G40),TRUE,SUM(G27)-SUM(G28)+SUM(G33)+SUM(G37)-SUM(G39)-SUM(G40))</f>
        <v>1</v>
      </c>
      <c r="H90" s="40" t="b">
        <f t="shared" ref="H90:J90" si="18">IF(SUM(H27)-SUM(H28)+SUM(H33)+SUM(H37)-SUM(H39)=SUM(H40),TRUE,SUM(H27)-SUM(H28)+SUM(H33)+SUM(H37)-SUM(H39)-SUM(H40))</f>
        <v>1</v>
      </c>
      <c r="I90" s="40" t="b">
        <f t="shared" si="18"/>
        <v>1</v>
      </c>
      <c r="J90" s="40" t="b">
        <f t="shared" si="18"/>
        <v>1</v>
      </c>
    </row>
    <row r="91" spans="2:10" ht="13.5" x14ac:dyDescent="0.35">
      <c r="B91" s="182" t="s">
        <v>209</v>
      </c>
    </row>
    <row r="92" spans="2:10" x14ac:dyDescent="0.35">
      <c r="B92" s="183" t="s">
        <v>638</v>
      </c>
      <c r="G92" s="40" t="b">
        <f>IF(SUM(G45)+SUM(G50)+SUM(G51)+SUM(G52)+SUM(G53)+SUM(G54)+SUM(G57)+SUM(G58)=SUM(G44),TRUE,SUM(G45)+SUM(G50)+SUM(G51)+SUM(G52)+SUM(G53)+SUM(G54)+SUM(G57)+SUM(G58)-SUM(G44))</f>
        <v>1</v>
      </c>
      <c r="H92" s="40" t="b">
        <f t="shared" ref="H92:J92" si="19">IF(SUM(H45)+SUM(H50)+SUM(H51)+SUM(H52)+SUM(H53)+SUM(H54)+SUM(H57)+SUM(H58)=SUM(H44),TRUE,SUM(H45)+SUM(H50)+SUM(H51)+SUM(H52)+SUM(H53)+SUM(H54)+SUM(H57)+SUM(H58)-SUM(H44))</f>
        <v>1</v>
      </c>
      <c r="I92" s="40" t="b">
        <f t="shared" si="19"/>
        <v>1</v>
      </c>
      <c r="J92" s="40" t="b">
        <f t="shared" si="19"/>
        <v>1</v>
      </c>
    </row>
    <row r="93" spans="2:10" x14ac:dyDescent="0.35">
      <c r="B93" s="183" t="s">
        <v>257</v>
      </c>
      <c r="G93" s="40" t="b">
        <f>IF(SUM(G60)+SUM(G61)+SUM(G62)+SUM(G63)+SUM(G64)+SUM(G69)=SUM(G70),TRUE,SUM(G60)+SUM(G61)+SUM(G62)+SUM(G63)+SUM(G64)+SUM(G69)-SUM(G70))</f>
        <v>1</v>
      </c>
      <c r="H93" s="40" t="b">
        <f t="shared" ref="H93:J93" si="20">IF(SUM(H60)+SUM(H61)+SUM(H62)+SUM(H63)+SUM(H64)+SUM(H69)=SUM(H70),TRUE,SUM(H60)+SUM(H61)+SUM(H62)+SUM(H63)+SUM(H64)+SUM(H69)-SUM(H70))</f>
        <v>1</v>
      </c>
      <c r="I93" s="40" t="b">
        <f t="shared" si="20"/>
        <v>1</v>
      </c>
      <c r="J93" s="40" t="b">
        <f t="shared" si="20"/>
        <v>1</v>
      </c>
    </row>
    <row r="94" spans="2:10" x14ac:dyDescent="0.35">
      <c r="B94" s="183" t="s">
        <v>624</v>
      </c>
      <c r="G94" s="40" t="b">
        <f>IF(SUM(G44)-SUM(G70)&lt;1000,TRUE,SUM(G44)-SUM(G70))</f>
        <v>1</v>
      </c>
      <c r="H94" s="40" t="b">
        <f t="shared" ref="H94:J94" si="21">IF(SUM(H44)-SUM(H70)&lt;1000,TRUE,SUM(H44)-SUM(H70))</f>
        <v>1</v>
      </c>
      <c r="I94" s="40" t="b">
        <f t="shared" si="21"/>
        <v>1</v>
      </c>
      <c r="J94" s="40" t="b">
        <f t="shared" si="21"/>
        <v>1</v>
      </c>
    </row>
  </sheetData>
  <dataValidations count="2">
    <dataValidation type="list" showInputMessage="1" showErrorMessage="1" sqref="G7:J7" xr:uid="{B0BD627F-218E-4348-B9C1-ACCB617D2691}">
      <formula1>PeriodList</formula1>
    </dataValidation>
    <dataValidation type="list" showInputMessage="1" showErrorMessage="1" sqref="G8:J8" xr:uid="{6A65F054-9C46-4BEA-8C2A-35AFA5E17EE7}">
      <formula1>FrequencyList</formula1>
    </dataValidation>
  </dataValidations>
  <pageMargins left="0.7" right="0.7" top="0.75" bottom="0.75" header="0.3" footer="0.3"/>
  <pageSetup scale="5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EC69D81-AF08-4581-81DB-63DA4890592B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1CBBB7D8-203E-4E10-B272-2525FBE90636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96A8-5B68-4DAB-BA49-C0756E0A9B9B}">
  <sheetPr codeName="Sheet7">
    <pageSetUpPr fitToPage="1"/>
  </sheetPr>
  <dimension ref="B1:K75"/>
  <sheetViews>
    <sheetView view="pageBreakPreview" zoomScale="78" zoomScaleNormal="80" zoomScaleSheetLayoutView="78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6.54296875" style="40" customWidth="1"/>
    <col min="2" max="2" width="44.81640625" style="40" customWidth="1"/>
    <col min="3" max="3" width="23.1796875" style="40" hidden="1" customWidth="1"/>
    <col min="4" max="4" width="11.7265625" style="40" hidden="1" customWidth="1"/>
    <col min="5" max="5" width="14.7265625" style="40" hidden="1" customWidth="1"/>
    <col min="6" max="6" width="7.7265625" style="40" hidden="1" customWidth="1"/>
    <col min="7" max="7" width="8.7265625" style="40" customWidth="1"/>
    <col min="8" max="8" width="11" style="40" customWidth="1"/>
    <col min="9" max="9" width="11.1796875" style="40" customWidth="1"/>
    <col min="10" max="10" width="11" style="40" customWidth="1"/>
    <col min="11" max="11" width="5.54296875" style="40" customWidth="1"/>
    <col min="12" max="16384" width="9.1796875" style="40"/>
  </cols>
  <sheetData>
    <row r="1" spans="2:11" ht="13.5" thickBot="1" x14ac:dyDescent="0.4"/>
    <row r="2" spans="2:11" x14ac:dyDescent="0.35">
      <c r="B2" s="191" t="s">
        <v>28</v>
      </c>
      <c r="C2" s="45"/>
      <c r="D2" s="45"/>
      <c r="E2" s="45"/>
      <c r="F2" s="45"/>
    </row>
    <row r="3" spans="2:11" s="45" customFormat="1" x14ac:dyDescent="0.35">
      <c r="B3" s="145" t="s">
        <v>76</v>
      </c>
    </row>
    <row r="4" spans="2:11" s="45" customFormat="1" x14ac:dyDescent="0.35">
      <c r="B4" s="145" t="s">
        <v>77</v>
      </c>
    </row>
    <row r="5" spans="2:11" s="45" customFormat="1" x14ac:dyDescent="0.35">
      <c r="B5" s="145" t="s">
        <v>78</v>
      </c>
    </row>
    <row r="6" spans="2:11" s="45" customFormat="1" ht="13.5" thickBot="1" x14ac:dyDescent="0.4">
      <c r="B6" s="146" t="s">
        <v>79</v>
      </c>
    </row>
    <row r="7" spans="2:11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1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1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1" x14ac:dyDescent="0.35">
      <c r="B10" s="50" t="s">
        <v>206</v>
      </c>
      <c r="C10" s="167" t="s">
        <v>1092</v>
      </c>
      <c r="D10" s="167" t="s">
        <v>1091</v>
      </c>
      <c r="E10" s="50" t="s">
        <v>1093</v>
      </c>
      <c r="F10" s="50" t="s">
        <v>613</v>
      </c>
      <c r="G10" s="192"/>
      <c r="H10" s="74"/>
      <c r="I10" s="74"/>
      <c r="J10" s="74"/>
    </row>
    <row r="11" spans="2:11" x14ac:dyDescent="0.35">
      <c r="B11" s="69" t="s">
        <v>392</v>
      </c>
      <c r="C11" s="65" t="s">
        <v>895</v>
      </c>
      <c r="D11" s="92"/>
      <c r="E11" s="65" t="s">
        <v>608</v>
      </c>
      <c r="F11" s="65" t="s">
        <v>609</v>
      </c>
      <c r="G11" s="184" t="str">
        <f>IF(OR(ISNUMBER(G12),ISNUMBER(G13),ISNUMBER(G14)),SUM(G12:G14),"")</f>
        <v/>
      </c>
      <c r="H11" s="185" t="str">
        <f t="shared" ref="H11:J11" si="1">IF(OR(ISNUMBER(H12),ISNUMBER(H13),ISNUMBER(H14)),SUM(H12:H14),"")</f>
        <v/>
      </c>
      <c r="I11" s="185" t="str">
        <f t="shared" si="1"/>
        <v/>
      </c>
      <c r="J11" s="185" t="str">
        <f t="shared" si="1"/>
        <v/>
      </c>
      <c r="K11" s="150"/>
    </row>
    <row r="12" spans="2:11" x14ac:dyDescent="0.35">
      <c r="B12" s="55" t="s">
        <v>176</v>
      </c>
      <c r="C12" s="65" t="s">
        <v>896</v>
      </c>
      <c r="D12" s="92"/>
      <c r="E12" s="65" t="s">
        <v>608</v>
      </c>
      <c r="F12" s="65" t="s">
        <v>609</v>
      </c>
      <c r="G12" s="91"/>
      <c r="H12" s="81"/>
      <c r="I12" s="81"/>
      <c r="J12" s="81"/>
    </row>
    <row r="13" spans="2:11" x14ac:dyDescent="0.35">
      <c r="B13" s="55" t="s">
        <v>177</v>
      </c>
      <c r="C13" s="65" t="s">
        <v>897</v>
      </c>
      <c r="D13" s="92"/>
      <c r="E13" s="65" t="s">
        <v>608</v>
      </c>
      <c r="F13" s="65" t="s">
        <v>609</v>
      </c>
      <c r="G13" s="91"/>
      <c r="H13" s="81"/>
      <c r="I13" s="81"/>
      <c r="J13" s="81"/>
    </row>
    <row r="14" spans="2:11" x14ac:dyDescent="0.35">
      <c r="B14" s="55" t="s">
        <v>178</v>
      </c>
      <c r="C14" s="65" t="s">
        <v>898</v>
      </c>
      <c r="D14" s="92"/>
      <c r="E14" s="65" t="s">
        <v>608</v>
      </c>
      <c r="F14" s="65" t="s">
        <v>609</v>
      </c>
      <c r="G14" s="91"/>
      <c r="H14" s="81"/>
      <c r="I14" s="81"/>
      <c r="J14" s="81"/>
    </row>
    <row r="15" spans="2:11" x14ac:dyDescent="0.35">
      <c r="B15" s="69" t="s">
        <v>393</v>
      </c>
      <c r="C15" s="65" t="s">
        <v>899</v>
      </c>
      <c r="D15" s="92"/>
      <c r="E15" s="65" t="s">
        <v>608</v>
      </c>
      <c r="F15" s="65" t="s">
        <v>609</v>
      </c>
      <c r="G15" s="184" t="str">
        <f>IF(OR(ISNUMBER(G16),ISNUMBER(G17)),SUM(G16:G17),"")</f>
        <v/>
      </c>
      <c r="H15" s="185" t="str">
        <f t="shared" ref="H15:J15" si="2">IF(OR(ISNUMBER(H16),ISNUMBER(H17)),SUM(H16:H17),"")</f>
        <v/>
      </c>
      <c r="I15" s="185" t="str">
        <f t="shared" si="2"/>
        <v/>
      </c>
      <c r="J15" s="185" t="str">
        <f t="shared" si="2"/>
        <v/>
      </c>
      <c r="K15" s="150"/>
    </row>
    <row r="16" spans="2:11" x14ac:dyDescent="0.35">
      <c r="B16" s="55" t="s">
        <v>191</v>
      </c>
      <c r="C16" s="65" t="s">
        <v>900</v>
      </c>
      <c r="D16" s="92"/>
      <c r="E16" s="65" t="s">
        <v>608</v>
      </c>
      <c r="F16" s="65" t="s">
        <v>609</v>
      </c>
      <c r="G16" s="91"/>
      <c r="H16" s="81"/>
      <c r="I16" s="81"/>
      <c r="J16" s="81"/>
    </row>
    <row r="17" spans="2:11" x14ac:dyDescent="0.35">
      <c r="B17" s="55" t="s">
        <v>192</v>
      </c>
      <c r="C17" s="65" t="s">
        <v>901</v>
      </c>
      <c r="D17" s="92"/>
      <c r="E17" s="65" t="s">
        <v>608</v>
      </c>
      <c r="F17" s="65" t="s">
        <v>609</v>
      </c>
      <c r="G17" s="91"/>
      <c r="H17" s="81"/>
      <c r="I17" s="81"/>
      <c r="J17" s="81"/>
    </row>
    <row r="18" spans="2:11" x14ac:dyDescent="0.35">
      <c r="B18" s="69" t="s">
        <v>586</v>
      </c>
      <c r="C18" s="65" t="s">
        <v>902</v>
      </c>
      <c r="D18" s="92"/>
      <c r="E18" s="65" t="s">
        <v>608</v>
      </c>
      <c r="F18" s="65" t="s">
        <v>609</v>
      </c>
      <c r="G18" s="184" t="str">
        <f>IF(OR(ISNUMBER(G11),ISNUMBER(G15)),SUM(G11)-SUM(G15),"")</f>
        <v/>
      </c>
      <c r="H18" s="185" t="str">
        <f t="shared" ref="H18:J18" si="3">IF(OR(ISNUMBER(H11),ISNUMBER(H15)),SUM(H11)-SUM(H15),"")</f>
        <v/>
      </c>
      <c r="I18" s="185" t="str">
        <f t="shared" si="3"/>
        <v/>
      </c>
      <c r="J18" s="185" t="str">
        <f t="shared" si="3"/>
        <v/>
      </c>
      <c r="K18" s="150"/>
    </row>
    <row r="19" spans="2:11" x14ac:dyDescent="0.35">
      <c r="B19" s="69" t="s">
        <v>29</v>
      </c>
      <c r="C19" s="65" t="s">
        <v>903</v>
      </c>
      <c r="D19" s="92"/>
      <c r="E19" s="65" t="s">
        <v>608</v>
      </c>
      <c r="F19" s="65" t="s">
        <v>609</v>
      </c>
      <c r="G19" s="91"/>
      <c r="H19" s="81"/>
      <c r="I19" s="81"/>
      <c r="J19" s="81"/>
    </row>
    <row r="20" spans="2:11" x14ac:dyDescent="0.35">
      <c r="B20" s="69" t="s">
        <v>30</v>
      </c>
      <c r="C20" s="65" t="s">
        <v>904</v>
      </c>
      <c r="D20" s="92"/>
      <c r="E20" s="65" t="s">
        <v>608</v>
      </c>
      <c r="F20" s="65" t="s">
        <v>609</v>
      </c>
      <c r="G20" s="91"/>
      <c r="H20" s="81"/>
      <c r="I20" s="81"/>
      <c r="J20" s="81"/>
    </row>
    <row r="21" spans="2:11" x14ac:dyDescent="0.35">
      <c r="B21" s="69" t="s">
        <v>31</v>
      </c>
      <c r="C21" s="65" t="s">
        <v>905</v>
      </c>
      <c r="D21" s="92"/>
      <c r="E21" s="65" t="s">
        <v>608</v>
      </c>
      <c r="F21" s="65" t="s">
        <v>609</v>
      </c>
      <c r="G21" s="91"/>
      <c r="H21" s="81"/>
      <c r="I21" s="81"/>
      <c r="J21" s="81"/>
    </row>
    <row r="22" spans="2:11" x14ac:dyDescent="0.35">
      <c r="B22" s="69" t="s">
        <v>587</v>
      </c>
      <c r="C22" s="65" t="s">
        <v>906</v>
      </c>
      <c r="D22" s="92"/>
      <c r="E22" s="65" t="s">
        <v>608</v>
      </c>
      <c r="F22" s="65" t="s">
        <v>609</v>
      </c>
      <c r="G22" s="184" t="str">
        <f>IF(OR(ISNUMBER(G18),ISNUMBER(G19),ISNUMBER(G20),ISNUMBER(G21)),SUM(G18:G19)-SUM(G20)+SUM(G21),"")</f>
        <v/>
      </c>
      <c r="H22" s="185" t="str">
        <f t="shared" ref="H22:J22" si="4">IF(OR(ISNUMBER(H18),ISNUMBER(H19),ISNUMBER(H20),ISNUMBER(H21)),SUM(H18:H19)-SUM(H20)+SUM(H21),"")</f>
        <v/>
      </c>
      <c r="I22" s="185" t="str">
        <f t="shared" si="4"/>
        <v/>
      </c>
      <c r="J22" s="185" t="str">
        <f t="shared" si="4"/>
        <v/>
      </c>
      <c r="K22" s="150"/>
    </row>
    <row r="23" spans="2:11" x14ac:dyDescent="0.35">
      <c r="B23" s="69" t="s">
        <v>32</v>
      </c>
      <c r="C23" s="65" t="s">
        <v>907</v>
      </c>
      <c r="D23" s="92"/>
      <c r="E23" s="65" t="s">
        <v>608</v>
      </c>
      <c r="F23" s="65" t="s">
        <v>609</v>
      </c>
      <c r="G23" s="91"/>
      <c r="H23" s="81"/>
      <c r="I23" s="81"/>
      <c r="J23" s="81"/>
    </row>
    <row r="24" spans="2:11" x14ac:dyDescent="0.35">
      <c r="B24" s="69" t="s">
        <v>588</v>
      </c>
      <c r="C24" s="65" t="s">
        <v>908</v>
      </c>
      <c r="D24" s="92"/>
      <c r="E24" s="65" t="s">
        <v>608</v>
      </c>
      <c r="F24" s="65" t="s">
        <v>609</v>
      </c>
      <c r="G24" s="184" t="str">
        <f>IF(OR(ISNUMBER(G22),ISNUMBER(G23)),SUM(G22)-SUM(G23),"")</f>
        <v/>
      </c>
      <c r="H24" s="185" t="str">
        <f t="shared" ref="H24:J24" si="5">IF(OR(ISNUMBER(H22),ISNUMBER(H23)),SUM(H22)-SUM(H23),"")</f>
        <v/>
      </c>
      <c r="I24" s="185" t="str">
        <f t="shared" si="5"/>
        <v/>
      </c>
      <c r="J24" s="185" t="str">
        <f t="shared" si="5"/>
        <v/>
      </c>
      <c r="K24" s="150"/>
    </row>
    <row r="25" spans="2:11" x14ac:dyDescent="0.35">
      <c r="B25" s="69" t="s">
        <v>33</v>
      </c>
      <c r="C25" s="65" t="s">
        <v>909</v>
      </c>
      <c r="D25" s="92"/>
      <c r="E25" s="65" t="s">
        <v>608</v>
      </c>
      <c r="F25" s="65" t="s">
        <v>609</v>
      </c>
      <c r="G25" s="91"/>
      <c r="H25" s="81"/>
      <c r="I25" s="81"/>
      <c r="J25" s="81"/>
    </row>
    <row r="26" spans="2:11" x14ac:dyDescent="0.35">
      <c r="B26" s="60"/>
      <c r="C26" s="65"/>
      <c r="D26" s="92"/>
      <c r="E26" s="65"/>
      <c r="F26" s="65"/>
      <c r="G26" s="91"/>
      <c r="H26" s="81"/>
      <c r="I26" s="81"/>
      <c r="J26" s="81"/>
    </row>
    <row r="27" spans="2:11" x14ac:dyDescent="0.35">
      <c r="B27" s="50" t="s">
        <v>209</v>
      </c>
      <c r="C27" s="194"/>
      <c r="D27" s="147"/>
      <c r="E27" s="147"/>
      <c r="F27" s="147"/>
      <c r="G27" s="195"/>
      <c r="H27" s="152"/>
      <c r="I27" s="152"/>
      <c r="J27" s="152"/>
    </row>
    <row r="28" spans="2:11" x14ac:dyDescent="0.35">
      <c r="B28" s="153" t="s">
        <v>1140</v>
      </c>
      <c r="C28" s="193" t="s">
        <v>910</v>
      </c>
      <c r="D28" s="92"/>
      <c r="E28" s="65" t="s">
        <v>608</v>
      </c>
      <c r="F28" s="65" t="s">
        <v>609</v>
      </c>
      <c r="G28" s="196" t="str">
        <f>IF(OR(ISNUMBER(G29),ISNUMBER(G32)),SUM(G29,G32),"")</f>
        <v/>
      </c>
      <c r="H28" s="197" t="str">
        <f t="shared" ref="H28:J28" si="6">IF(OR(ISNUMBER(H29),ISNUMBER(H32)),SUM(H29,H32),"")</f>
        <v/>
      </c>
      <c r="I28" s="197" t="str">
        <f t="shared" si="6"/>
        <v/>
      </c>
      <c r="J28" s="197" t="str">
        <f t="shared" si="6"/>
        <v/>
      </c>
      <c r="K28" s="150"/>
    </row>
    <row r="29" spans="2:11" x14ac:dyDescent="0.35">
      <c r="B29" s="69" t="s">
        <v>589</v>
      </c>
      <c r="C29" s="193" t="s">
        <v>911</v>
      </c>
      <c r="D29" s="92"/>
      <c r="E29" s="65" t="s">
        <v>608</v>
      </c>
      <c r="F29" s="65" t="s">
        <v>609</v>
      </c>
      <c r="G29" s="196" t="str">
        <f>IF(OR(ISNUMBER(G30),ISNUMBER(G31)),SUM(G30:G31),"")</f>
        <v/>
      </c>
      <c r="H29" s="197" t="str">
        <f t="shared" ref="H29:J29" si="7">IF(OR(ISNUMBER(H30),ISNUMBER(H31)),SUM(H30:H31),"")</f>
        <v/>
      </c>
      <c r="I29" s="197" t="str">
        <f t="shared" si="7"/>
        <v/>
      </c>
      <c r="J29" s="197" t="str">
        <f t="shared" si="7"/>
        <v/>
      </c>
      <c r="K29" s="150"/>
    </row>
    <row r="30" spans="2:11" x14ac:dyDescent="0.35">
      <c r="B30" s="55" t="s">
        <v>164</v>
      </c>
      <c r="C30" s="193" t="s">
        <v>912</v>
      </c>
      <c r="D30" s="92"/>
      <c r="E30" s="65" t="s">
        <v>608</v>
      </c>
      <c r="F30" s="65" t="s">
        <v>609</v>
      </c>
      <c r="G30" s="91"/>
      <c r="H30" s="81"/>
      <c r="I30" s="81"/>
      <c r="J30" s="81"/>
    </row>
    <row r="31" spans="2:11" x14ac:dyDescent="0.35">
      <c r="B31" s="55" t="s">
        <v>169</v>
      </c>
      <c r="C31" s="193" t="s">
        <v>913</v>
      </c>
      <c r="D31" s="92"/>
      <c r="E31" s="65" t="s">
        <v>608</v>
      </c>
      <c r="F31" s="65" t="s">
        <v>609</v>
      </c>
      <c r="G31" s="91"/>
      <c r="H31" s="81"/>
      <c r="I31" s="81"/>
      <c r="J31" s="81"/>
    </row>
    <row r="32" spans="2:11" x14ac:dyDescent="0.35">
      <c r="B32" s="69" t="s">
        <v>590</v>
      </c>
      <c r="C32" s="193" t="s">
        <v>914</v>
      </c>
      <c r="D32" s="92"/>
      <c r="E32" s="65" t="s">
        <v>608</v>
      </c>
      <c r="F32" s="65" t="s">
        <v>609</v>
      </c>
      <c r="G32" s="68" t="str">
        <f>IF(OR(ISNUMBER(G33),ISNUMBER(G34),ISNUMBER(G35),ISNUMBER(G36),ISNUMBER(G37),ISNUMBER(G38),ISNUMBER(G39),ISNUMBER(G40),ISNUMBER(G41)),SUM(G33:G41),"")</f>
        <v/>
      </c>
      <c r="H32" s="68" t="str">
        <f t="shared" ref="H32:J32" si="8">IF(OR(ISNUMBER(H33),ISNUMBER(H34),ISNUMBER(H35),ISNUMBER(H36),ISNUMBER(H37),ISNUMBER(H38),ISNUMBER(H39),ISNUMBER(H40),ISNUMBER(H41)),SUM(H33:H41),"")</f>
        <v/>
      </c>
      <c r="I32" s="68" t="str">
        <f t="shared" si="8"/>
        <v/>
      </c>
      <c r="J32" s="68" t="str">
        <f t="shared" si="8"/>
        <v/>
      </c>
      <c r="K32" s="150"/>
    </row>
    <row r="33" spans="2:11" x14ac:dyDescent="0.35">
      <c r="B33" s="69" t="s">
        <v>111</v>
      </c>
      <c r="C33" s="193" t="s">
        <v>915</v>
      </c>
      <c r="D33" s="92"/>
      <c r="E33" s="65" t="s">
        <v>608</v>
      </c>
      <c r="F33" s="65" t="s">
        <v>609</v>
      </c>
      <c r="G33" s="91"/>
      <c r="H33" s="81"/>
      <c r="I33" s="81"/>
      <c r="J33" s="81"/>
    </row>
    <row r="34" spans="2:11" x14ac:dyDescent="0.35">
      <c r="B34" s="69" t="s">
        <v>112</v>
      </c>
      <c r="C34" s="193" t="s">
        <v>916</v>
      </c>
      <c r="D34" s="92"/>
      <c r="E34" s="65" t="s">
        <v>608</v>
      </c>
      <c r="F34" s="65" t="s">
        <v>609</v>
      </c>
      <c r="G34" s="91"/>
      <c r="H34" s="81"/>
      <c r="I34" s="81"/>
      <c r="J34" s="81"/>
    </row>
    <row r="35" spans="2:11" x14ac:dyDescent="0.35">
      <c r="B35" s="69" t="s">
        <v>113</v>
      </c>
      <c r="C35" s="193" t="s">
        <v>917</v>
      </c>
      <c r="D35" s="92"/>
      <c r="E35" s="65" t="s">
        <v>608</v>
      </c>
      <c r="F35" s="65" t="s">
        <v>609</v>
      </c>
      <c r="G35" s="91"/>
      <c r="H35" s="81"/>
      <c r="I35" s="81"/>
      <c r="J35" s="81"/>
    </row>
    <row r="36" spans="2:11" x14ac:dyDescent="0.35">
      <c r="B36" s="69" t="s">
        <v>46</v>
      </c>
      <c r="C36" s="193" t="s">
        <v>918</v>
      </c>
      <c r="D36" s="92"/>
      <c r="E36" s="65" t="s">
        <v>608</v>
      </c>
      <c r="F36" s="65" t="s">
        <v>609</v>
      </c>
      <c r="G36" s="91"/>
      <c r="H36" s="81"/>
      <c r="I36" s="81"/>
      <c r="J36" s="81"/>
    </row>
    <row r="37" spans="2:11" x14ac:dyDescent="0.35">
      <c r="B37" s="69" t="s">
        <v>114</v>
      </c>
      <c r="C37" s="193" t="s">
        <v>919</v>
      </c>
      <c r="D37" s="92"/>
      <c r="E37" s="65" t="s">
        <v>608</v>
      </c>
      <c r="F37" s="65" t="s">
        <v>609</v>
      </c>
      <c r="G37" s="91"/>
      <c r="H37" s="81"/>
      <c r="I37" s="81"/>
      <c r="J37" s="81"/>
    </row>
    <row r="38" spans="2:11" ht="26" x14ac:dyDescent="0.35">
      <c r="B38" s="69" t="s">
        <v>115</v>
      </c>
      <c r="C38" s="193" t="s">
        <v>920</v>
      </c>
      <c r="D38" s="92"/>
      <c r="E38" s="65" t="s">
        <v>608</v>
      </c>
      <c r="F38" s="65" t="s">
        <v>609</v>
      </c>
      <c r="G38" s="91"/>
      <c r="H38" s="81"/>
      <c r="I38" s="81"/>
      <c r="J38" s="81"/>
    </row>
    <row r="39" spans="2:11" x14ac:dyDescent="0.35">
      <c r="B39" s="69" t="s">
        <v>116</v>
      </c>
      <c r="C39" s="193" t="s">
        <v>921</v>
      </c>
      <c r="D39" s="92"/>
      <c r="E39" s="65" t="s">
        <v>608</v>
      </c>
      <c r="F39" s="65" t="s">
        <v>609</v>
      </c>
      <c r="G39" s="91"/>
      <c r="H39" s="81"/>
      <c r="I39" s="81"/>
      <c r="J39" s="81"/>
    </row>
    <row r="40" spans="2:11" x14ac:dyDescent="0.35">
      <c r="B40" s="69" t="s">
        <v>117</v>
      </c>
      <c r="C40" s="193" t="s">
        <v>922</v>
      </c>
      <c r="D40" s="92"/>
      <c r="E40" s="65" t="s">
        <v>608</v>
      </c>
      <c r="F40" s="65" t="s">
        <v>609</v>
      </c>
      <c r="G40" s="91"/>
      <c r="H40" s="81"/>
      <c r="I40" s="81"/>
      <c r="J40" s="81"/>
    </row>
    <row r="41" spans="2:11" x14ac:dyDescent="0.35">
      <c r="B41" s="69" t="s">
        <v>27</v>
      </c>
      <c r="C41" s="193" t="s">
        <v>923</v>
      </c>
      <c r="D41" s="92"/>
      <c r="E41" s="65" t="s">
        <v>608</v>
      </c>
      <c r="F41" s="65" t="s">
        <v>609</v>
      </c>
      <c r="G41" s="91"/>
      <c r="H41" s="81"/>
      <c r="I41" s="81"/>
      <c r="J41" s="81"/>
    </row>
    <row r="42" spans="2:11" x14ac:dyDescent="0.35">
      <c r="B42" s="69" t="s">
        <v>591</v>
      </c>
      <c r="C42" s="193" t="s">
        <v>924</v>
      </c>
      <c r="D42" s="92"/>
      <c r="E42" s="65" t="s">
        <v>608</v>
      </c>
      <c r="F42" s="65" t="s">
        <v>609</v>
      </c>
      <c r="G42" s="68" t="str">
        <f>IF(OR(ISNUMBER(G43),ISNUMBER(G44),ISNUMBER(G45),ISNUMBER(G46)),SUM(G43:G46),"")</f>
        <v/>
      </c>
      <c r="H42" s="68" t="str">
        <f t="shared" ref="H42:J42" si="9">IF(OR(ISNUMBER(H43),ISNUMBER(H44),ISNUMBER(H45),ISNUMBER(H46)),SUM(H43:H46),"")</f>
        <v/>
      </c>
      <c r="I42" s="68" t="str">
        <f t="shared" si="9"/>
        <v/>
      </c>
      <c r="J42" s="68" t="str">
        <f t="shared" si="9"/>
        <v/>
      </c>
      <c r="K42" s="150"/>
    </row>
    <row r="43" spans="2:11" x14ac:dyDescent="0.35">
      <c r="B43" s="69" t="s">
        <v>6</v>
      </c>
      <c r="C43" s="193" t="s">
        <v>925</v>
      </c>
      <c r="D43" s="92"/>
      <c r="E43" s="65" t="s">
        <v>608</v>
      </c>
      <c r="F43" s="65" t="s">
        <v>609</v>
      </c>
      <c r="G43" s="91"/>
      <c r="H43" s="81"/>
      <c r="I43" s="81"/>
      <c r="J43" s="81"/>
    </row>
    <row r="44" spans="2:11" x14ac:dyDescent="0.35">
      <c r="B44" s="69" t="s">
        <v>7</v>
      </c>
      <c r="C44" s="193" t="s">
        <v>926</v>
      </c>
      <c r="D44" s="92"/>
      <c r="E44" s="65" t="s">
        <v>608</v>
      </c>
      <c r="F44" s="65" t="s">
        <v>609</v>
      </c>
      <c r="G44" s="91"/>
      <c r="H44" s="81"/>
      <c r="I44" s="81"/>
      <c r="J44" s="81"/>
    </row>
    <row r="45" spans="2:11" x14ac:dyDescent="0.35">
      <c r="B45" s="69" t="s">
        <v>398</v>
      </c>
      <c r="C45" s="193" t="s">
        <v>927</v>
      </c>
      <c r="D45" s="92"/>
      <c r="E45" s="65" t="s">
        <v>608</v>
      </c>
      <c r="F45" s="65" t="s">
        <v>609</v>
      </c>
      <c r="G45" s="91"/>
      <c r="H45" s="81"/>
      <c r="I45" s="81"/>
      <c r="J45" s="81"/>
    </row>
    <row r="46" spans="2:11" x14ac:dyDescent="0.35">
      <c r="B46" s="69" t="s">
        <v>118</v>
      </c>
      <c r="C46" s="193" t="s">
        <v>928</v>
      </c>
      <c r="D46" s="92"/>
      <c r="E46" s="65" t="s">
        <v>608</v>
      </c>
      <c r="F46" s="65" t="s">
        <v>609</v>
      </c>
      <c r="G46" s="91"/>
      <c r="H46" s="81"/>
      <c r="I46" s="81"/>
      <c r="J46" s="81"/>
    </row>
    <row r="47" spans="2:11" ht="26" x14ac:dyDescent="0.35">
      <c r="B47" s="69" t="s">
        <v>394</v>
      </c>
      <c r="C47" s="193" t="s">
        <v>929</v>
      </c>
      <c r="D47" s="92"/>
      <c r="E47" s="65" t="s">
        <v>608</v>
      </c>
      <c r="F47" s="65" t="s">
        <v>609</v>
      </c>
      <c r="G47" s="184" t="str">
        <f>IF(OR(ISNUMBER(G48),ISNUMBER(G49),ISNUMBER(G50)),SUM(G48:G50),"")</f>
        <v/>
      </c>
      <c r="H47" s="185" t="str">
        <f t="shared" ref="H47:J47" si="10">IF(OR(ISNUMBER(H48),ISNUMBER(H49),ISNUMBER(H50)),SUM(H48:H50),"")</f>
        <v/>
      </c>
      <c r="I47" s="185" t="str">
        <f t="shared" si="10"/>
        <v/>
      </c>
      <c r="J47" s="185" t="str">
        <f t="shared" si="10"/>
        <v/>
      </c>
      <c r="K47" s="150"/>
    </row>
    <row r="48" spans="2:11" x14ac:dyDescent="0.35">
      <c r="B48" s="55" t="s">
        <v>131</v>
      </c>
      <c r="C48" s="193" t="s">
        <v>930</v>
      </c>
      <c r="D48" s="92"/>
      <c r="E48" s="65" t="s">
        <v>608</v>
      </c>
      <c r="F48" s="65" t="s">
        <v>609</v>
      </c>
      <c r="G48" s="91"/>
      <c r="H48" s="81"/>
      <c r="I48" s="81"/>
      <c r="J48" s="81"/>
    </row>
    <row r="49" spans="2:11" x14ac:dyDescent="0.35">
      <c r="B49" s="55" t="s">
        <v>132</v>
      </c>
      <c r="C49" s="193" t="s">
        <v>931</v>
      </c>
      <c r="D49" s="92"/>
      <c r="E49" s="65" t="s">
        <v>608</v>
      </c>
      <c r="F49" s="65" t="s">
        <v>609</v>
      </c>
      <c r="G49" s="91"/>
      <c r="H49" s="81"/>
      <c r="I49" s="81"/>
      <c r="J49" s="81"/>
    </row>
    <row r="50" spans="2:11" x14ac:dyDescent="0.35">
      <c r="B50" s="55" t="s">
        <v>133</v>
      </c>
      <c r="C50" s="193" t="s">
        <v>932</v>
      </c>
      <c r="D50" s="92"/>
      <c r="E50" s="65" t="s">
        <v>608</v>
      </c>
      <c r="F50" s="65" t="s">
        <v>609</v>
      </c>
      <c r="G50" s="91"/>
      <c r="H50" s="81"/>
      <c r="I50" s="81"/>
      <c r="J50" s="81"/>
    </row>
    <row r="51" spans="2:11" x14ac:dyDescent="0.35">
      <c r="B51" s="69" t="s">
        <v>592</v>
      </c>
      <c r="C51" s="193" t="s">
        <v>933</v>
      </c>
      <c r="D51" s="92"/>
      <c r="E51" s="65" t="s">
        <v>608</v>
      </c>
      <c r="F51" s="65" t="s">
        <v>609</v>
      </c>
      <c r="G51" s="196" t="str">
        <f>IF(OR(ISNUMBER(G28),ISNUMBER(G42),ISNUMBER(G47)),SUM(G28)-SUM(G42,G47),"")</f>
        <v/>
      </c>
      <c r="H51" s="197"/>
      <c r="I51" s="197"/>
      <c r="J51" s="197"/>
      <c r="K51" s="150"/>
    </row>
    <row r="52" spans="2:11" x14ac:dyDescent="0.35">
      <c r="B52" s="69" t="s">
        <v>1141</v>
      </c>
      <c r="C52" s="193" t="s">
        <v>934</v>
      </c>
      <c r="D52" s="92"/>
      <c r="E52" s="65" t="s">
        <v>608</v>
      </c>
      <c r="F52" s="65" t="s">
        <v>609</v>
      </c>
      <c r="G52" s="196" t="str">
        <f>IF(OR(ISNUMBER(G42),ISNUMBER(G47),ISNUMBER(G51)),SUM(G42,G47,G51),"")</f>
        <v/>
      </c>
      <c r="H52" s="197" t="str">
        <f t="shared" ref="H52:J52" si="11">IF(OR(ISNUMBER(H42),ISNUMBER(H47),ISNUMBER(H51)),SUM(H42,H47,H51),"")</f>
        <v/>
      </c>
      <c r="I52" s="197" t="str">
        <f t="shared" si="11"/>
        <v/>
      </c>
      <c r="J52" s="197" t="str">
        <f t="shared" si="11"/>
        <v/>
      </c>
      <c r="K52" s="150"/>
    </row>
    <row r="53" spans="2:11" x14ac:dyDescent="0.35">
      <c r="B53" s="69"/>
      <c r="C53" s="193"/>
      <c r="D53" s="92"/>
      <c r="E53" s="65"/>
      <c r="F53" s="65"/>
      <c r="G53" s="91"/>
      <c r="H53" s="81"/>
      <c r="I53" s="81"/>
      <c r="J53" s="81"/>
    </row>
    <row r="54" spans="2:11" x14ac:dyDescent="0.35">
      <c r="B54" s="154" t="s">
        <v>8</v>
      </c>
      <c r="C54" s="194"/>
      <c r="D54" s="147"/>
      <c r="E54" s="147"/>
      <c r="F54" s="147"/>
      <c r="G54" s="195"/>
      <c r="H54" s="152"/>
      <c r="I54" s="152"/>
      <c r="J54" s="152"/>
    </row>
    <row r="55" spans="2:11" x14ac:dyDescent="0.35">
      <c r="B55" s="177" t="s">
        <v>36</v>
      </c>
      <c r="C55" s="193"/>
      <c r="D55" s="92"/>
      <c r="E55" s="65"/>
      <c r="F55" s="65"/>
      <c r="G55" s="91"/>
      <c r="H55" s="81"/>
      <c r="I55" s="81"/>
      <c r="J55" s="81"/>
    </row>
    <row r="56" spans="2:11" x14ac:dyDescent="0.35">
      <c r="B56" s="69" t="s">
        <v>188</v>
      </c>
      <c r="C56" s="193" t="s">
        <v>935</v>
      </c>
      <c r="D56" s="92"/>
      <c r="E56" s="65" t="s">
        <v>608</v>
      </c>
      <c r="F56" s="65" t="s">
        <v>609</v>
      </c>
      <c r="G56" s="91"/>
      <c r="H56" s="81"/>
      <c r="I56" s="81"/>
      <c r="J56" s="81"/>
    </row>
    <row r="57" spans="2:11" x14ac:dyDescent="0.35">
      <c r="B57" s="69" t="s">
        <v>189</v>
      </c>
      <c r="C57" s="193" t="s">
        <v>936</v>
      </c>
      <c r="D57" s="92"/>
      <c r="E57" s="65" t="s">
        <v>608</v>
      </c>
      <c r="F57" s="65" t="s">
        <v>609</v>
      </c>
      <c r="G57" s="91"/>
      <c r="H57" s="81"/>
      <c r="I57" s="81"/>
      <c r="J57" s="81"/>
    </row>
    <row r="58" spans="2:11" x14ac:dyDescent="0.35">
      <c r="B58" s="69" t="s">
        <v>190</v>
      </c>
      <c r="C58" s="193" t="s">
        <v>713</v>
      </c>
      <c r="D58" s="92"/>
      <c r="E58" s="45" t="s">
        <v>608</v>
      </c>
      <c r="F58" s="65" t="s">
        <v>609</v>
      </c>
      <c r="G58" s="91"/>
      <c r="H58" s="81"/>
      <c r="I58" s="81"/>
      <c r="J58" s="81"/>
    </row>
    <row r="59" spans="2:11" x14ac:dyDescent="0.35">
      <c r="B59" s="177" t="s">
        <v>202</v>
      </c>
      <c r="C59" s="193"/>
      <c r="D59" s="92"/>
      <c r="E59" s="65"/>
      <c r="F59" s="65"/>
      <c r="G59" s="91"/>
      <c r="H59" s="81"/>
      <c r="I59" s="81"/>
      <c r="J59" s="81"/>
    </row>
    <row r="60" spans="2:11" x14ac:dyDescent="0.35">
      <c r="B60" s="179" t="s">
        <v>352</v>
      </c>
      <c r="C60" s="193" t="s">
        <v>937</v>
      </c>
      <c r="D60" s="92"/>
      <c r="E60" s="65" t="s">
        <v>608</v>
      </c>
      <c r="F60" s="65" t="s">
        <v>609</v>
      </c>
      <c r="G60" s="91"/>
      <c r="H60" s="81"/>
      <c r="I60" s="81"/>
      <c r="J60" s="81"/>
    </row>
    <row r="61" spans="2:11" x14ac:dyDescent="0.35">
      <c r="B61" s="90" t="s">
        <v>198</v>
      </c>
      <c r="C61" s="193" t="s">
        <v>938</v>
      </c>
      <c r="D61" s="92"/>
      <c r="E61" s="65" t="s">
        <v>608</v>
      </c>
      <c r="F61" s="65" t="s">
        <v>609</v>
      </c>
      <c r="G61" s="91"/>
      <c r="H61" s="81"/>
      <c r="I61" s="81"/>
      <c r="J61" s="81"/>
    </row>
    <row r="62" spans="2:11" x14ac:dyDescent="0.35">
      <c r="B62" s="183" t="s">
        <v>195</v>
      </c>
      <c r="C62" s="183"/>
      <c r="D62" s="198"/>
      <c r="E62" s="198"/>
      <c r="F62" s="198"/>
    </row>
    <row r="68" spans="2:10" x14ac:dyDescent="0.35">
      <c r="B68" s="181" t="s">
        <v>619</v>
      </c>
    </row>
    <row r="69" spans="2:10" ht="13.5" x14ac:dyDescent="0.35">
      <c r="B69" s="182" t="s">
        <v>205</v>
      </c>
    </row>
    <row r="70" spans="2:10" x14ac:dyDescent="0.35">
      <c r="B70" s="199" t="s">
        <v>622</v>
      </c>
      <c r="G70" s="40" t="b">
        <f>IF(SUM(G11)-SUM(G15)=SUM(G18),TRUE,SUM(G11)-SUM(G15)-SUM(G18))</f>
        <v>1</v>
      </c>
      <c r="H70" s="40" t="b">
        <f t="shared" ref="H70:J70" si="12">IF(SUM(H11)-SUM(H15)=SUM(H18),TRUE,SUM(H11)-SUM(H15)-SUM(H18))</f>
        <v>1</v>
      </c>
      <c r="I70" s="40" t="b">
        <f t="shared" si="12"/>
        <v>1</v>
      </c>
      <c r="J70" s="40" t="b">
        <f t="shared" si="12"/>
        <v>1</v>
      </c>
    </row>
    <row r="71" spans="2:10" x14ac:dyDescent="0.35">
      <c r="B71" s="199" t="s">
        <v>639</v>
      </c>
      <c r="G71" s="40" t="b">
        <f>IF(SUM(G18)+SUM(G19)-SUM(G20)+SUM(G21)-SUM(G23)=SUM(G24),TRUE,SUM(G18)+SUM(G19)-SUM(G20)+SUM(G21)-SUM(G23)-SUM(G24))</f>
        <v>1</v>
      </c>
      <c r="H71" s="40" t="b">
        <f t="shared" ref="H71:J71" si="13">IF(SUM(H18)+SUM(H19)-SUM(H20)+SUM(H21)-SUM(H23)=SUM(H24),TRUE,SUM(H18)+SUM(H19)-SUM(H20)+SUM(H21)-SUM(H23)-SUM(H24))</f>
        <v>1</v>
      </c>
      <c r="I71" s="40" t="b">
        <f t="shared" si="13"/>
        <v>1</v>
      </c>
      <c r="J71" s="40" t="b">
        <f t="shared" si="13"/>
        <v>1</v>
      </c>
    </row>
    <row r="72" spans="2:10" ht="13.5" x14ac:dyDescent="0.35">
      <c r="B72" s="182" t="s">
        <v>209</v>
      </c>
    </row>
    <row r="73" spans="2:10" x14ac:dyDescent="0.35">
      <c r="B73" s="199" t="s">
        <v>640</v>
      </c>
      <c r="G73" s="40" t="b">
        <f>IF(SUM(G29)+SUM(G33)+SUM(G34)+SUM(G35)+SUM(G36)+SUM(G37)+SUM(G38)+SUM(G39)+SUM(G40)+SUM(G41)=SUM(G28),TRUE,SUM(G29)+SUM(G33)+SUM(G34)+SUM(G35)+SUM(G36)+SUM(G37)+SUM(G38)+SUM(G39)+SUM(G40)+SUM(G41)-SUM(G28))</f>
        <v>1</v>
      </c>
      <c r="H73" s="40" t="b">
        <f t="shared" ref="H73:J73" si="14">IF(SUM(H29)+SUM(H33)+SUM(H34)+SUM(H35)+SUM(H36)+SUM(H37)+SUM(H38)+SUM(H39)+SUM(H40)+SUM(H41)=SUM(H28),TRUE,SUM(H29)+SUM(H33)+SUM(H34)+SUM(H35)+SUM(H36)+SUM(H37)+SUM(H38)+SUM(H39)+SUM(H40)+SUM(H41)-SUM(H28))</f>
        <v>1</v>
      </c>
      <c r="I73" s="40" t="b">
        <f t="shared" si="14"/>
        <v>1</v>
      </c>
      <c r="J73" s="40" t="b">
        <f t="shared" si="14"/>
        <v>1</v>
      </c>
    </row>
    <row r="74" spans="2:10" x14ac:dyDescent="0.35">
      <c r="B74" s="199" t="s">
        <v>641</v>
      </c>
      <c r="G74" s="40" t="b">
        <f>IF(SUM(G43)+SUM(G44)+SUM(G45)+SUM(G46)+SUM(G47)+SUM(G51)=SUM(G52),TRUE,SUM(G43)+SUM(G44)+SUM(G45)+SUM(G46)+SUM(G47)+SUM(G51)-SUM(G52))</f>
        <v>1</v>
      </c>
      <c r="H74" s="40" t="b">
        <f t="shared" ref="H74:J74" si="15">IF(SUM(H43)+SUM(H44)+SUM(H45)+SUM(H46)+SUM(H47)+SUM(H51)=SUM(H52),TRUE,SUM(H43)+SUM(H44)+SUM(H45)+SUM(H46)+SUM(H47)+SUM(H51)-SUM(H52))</f>
        <v>1</v>
      </c>
      <c r="I74" s="40" t="b">
        <f t="shared" si="15"/>
        <v>1</v>
      </c>
      <c r="J74" s="40" t="b">
        <f t="shared" si="15"/>
        <v>1</v>
      </c>
    </row>
    <row r="75" spans="2:10" x14ac:dyDescent="0.35">
      <c r="B75" s="183" t="s">
        <v>624</v>
      </c>
      <c r="G75" s="40" t="b">
        <f>IF(SUM(G28)-SUM(G52)&lt;1000,TRUE,SUM(G28)-SUM(G52))</f>
        <v>1</v>
      </c>
      <c r="H75" s="40" t="b">
        <f t="shared" ref="H75:J75" si="16">IF(SUM(H28)-SUM(H52)&lt;1000,TRUE,SUM(H28)-SUM(H52))</f>
        <v>1</v>
      </c>
      <c r="I75" s="40" t="b">
        <f t="shared" si="16"/>
        <v>1</v>
      </c>
      <c r="J75" s="40" t="b">
        <f t="shared" si="16"/>
        <v>1</v>
      </c>
    </row>
  </sheetData>
  <dataValidations count="2">
    <dataValidation type="list" showInputMessage="1" showErrorMessage="1" sqref="G7:J7" xr:uid="{ABDD8096-AD3A-496C-9BEF-820653BD4056}">
      <formula1>PeriodList</formula1>
    </dataValidation>
    <dataValidation type="list" showInputMessage="1" showErrorMessage="1" sqref="G8:J8" xr:uid="{35CCA9A8-D539-4897-AC6C-02044857FA01}">
      <formula1>FrequencyList</formula1>
    </dataValidation>
  </dataValidations>
  <pageMargins left="0.7" right="0.7" top="0.75" bottom="0.75" header="0.3" footer="0.3"/>
  <pageSetup scale="6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DA5BAE9-5F17-49DF-B89C-62658A5E9D99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782F46CC-E0E6-48B9-82F1-AAAB2CB39891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C7FD-54C5-466B-BBBB-A015C23B251F}">
  <sheetPr codeName="Sheet9">
    <pageSetUpPr fitToPage="1"/>
  </sheetPr>
  <dimension ref="B1:J22"/>
  <sheetViews>
    <sheetView view="pageBreakPreview" zoomScale="130" zoomScaleNormal="95" zoomScaleSheetLayoutView="130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2.26953125" style="40" customWidth="1"/>
    <col min="2" max="2" width="47.54296875" style="40" bestFit="1" customWidth="1"/>
    <col min="3" max="3" width="17.7265625" style="40" hidden="1" customWidth="1"/>
    <col min="4" max="4" width="16.54296875" style="40" hidden="1" customWidth="1"/>
    <col min="5" max="5" width="15.7265625" style="40" hidden="1" customWidth="1"/>
    <col min="6" max="6" width="10.453125" style="40" hidden="1" customWidth="1"/>
    <col min="7" max="10" width="15.1796875" style="40" customWidth="1"/>
    <col min="11" max="16384" width="9.1796875" style="40"/>
  </cols>
  <sheetData>
    <row r="1" spans="2:10" ht="13.5" thickBot="1" x14ac:dyDescent="0.4"/>
    <row r="2" spans="2:10" x14ac:dyDescent="0.35">
      <c r="B2" s="143" t="s">
        <v>1109</v>
      </c>
    </row>
    <row r="3" spans="2:10" s="45" customFormat="1" x14ac:dyDescent="0.35">
      <c r="B3" s="145" t="s">
        <v>76</v>
      </c>
      <c r="C3" s="40"/>
      <c r="D3" s="40"/>
      <c r="E3" s="40"/>
      <c r="F3" s="40"/>
    </row>
    <row r="4" spans="2:10" s="45" customFormat="1" x14ac:dyDescent="0.35">
      <c r="B4" s="145" t="s">
        <v>77</v>
      </c>
      <c r="C4" s="40"/>
      <c r="D4" s="40"/>
      <c r="E4" s="40"/>
      <c r="F4" s="40"/>
    </row>
    <row r="5" spans="2:10" s="45" customFormat="1" x14ac:dyDescent="0.35">
      <c r="B5" s="145" t="s">
        <v>78</v>
      </c>
      <c r="C5" s="40"/>
      <c r="D5" s="40"/>
      <c r="E5" s="40"/>
      <c r="F5" s="40"/>
    </row>
    <row r="6" spans="2:10" s="45" customFormat="1" ht="13.5" thickBot="1" x14ac:dyDescent="0.4">
      <c r="B6" s="146" t="s">
        <v>79</v>
      </c>
      <c r="C6" s="40"/>
      <c r="D6" s="40"/>
      <c r="E6" s="40"/>
      <c r="F6" s="40"/>
    </row>
    <row r="7" spans="2:10" s="45" customFormat="1" x14ac:dyDescent="0.25">
      <c r="G7" s="233" t="s">
        <v>80</v>
      </c>
      <c r="H7" s="233" t="s">
        <v>80</v>
      </c>
      <c r="I7" s="233" t="s">
        <v>80</v>
      </c>
      <c r="J7" s="233" t="s">
        <v>81</v>
      </c>
    </row>
    <row r="8" spans="2:10" s="45" customFormat="1" x14ac:dyDescent="0.25">
      <c r="G8" s="234" t="s">
        <v>82</v>
      </c>
      <c r="H8" s="234" t="s">
        <v>83</v>
      </c>
      <c r="I8" s="234" t="s">
        <v>84</v>
      </c>
      <c r="J8" s="234" t="s">
        <v>85</v>
      </c>
    </row>
    <row r="9" spans="2:10" s="45" customFormat="1" x14ac:dyDescent="0.25"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0" x14ac:dyDescent="0.35">
      <c r="B10" s="147" t="s">
        <v>1132</v>
      </c>
      <c r="C10" s="154"/>
      <c r="D10" s="154"/>
      <c r="E10" s="200"/>
      <c r="F10" s="200"/>
      <c r="G10" s="73"/>
      <c r="H10" s="74"/>
      <c r="I10" s="74"/>
      <c r="J10" s="74"/>
    </row>
    <row r="11" spans="2:10" x14ac:dyDescent="0.35">
      <c r="B11" s="153" t="s">
        <v>377</v>
      </c>
      <c r="C11" s="55" t="s">
        <v>941</v>
      </c>
      <c r="D11" s="201"/>
      <c r="E11" s="201" t="s">
        <v>608</v>
      </c>
      <c r="F11" s="202" t="s">
        <v>609</v>
      </c>
      <c r="G11" s="212" t="str">
        <f>IF(ISNUMBER(#REF!),#REF!,"")</f>
        <v/>
      </c>
      <c r="H11" s="212" t="str">
        <f>IF(ISNUMBER(#REF!),#REF!,"")</f>
        <v/>
      </c>
      <c r="I11" s="212" t="str">
        <f>IF(ISNUMBER(#REF!),#REF!,"")</f>
        <v/>
      </c>
      <c r="J11" s="212" t="str">
        <f>IF(ISNUMBER(#REF!),#REF!,"")</f>
        <v/>
      </c>
    </row>
    <row r="12" spans="2:10" x14ac:dyDescent="0.35">
      <c r="B12" s="55" t="s">
        <v>375</v>
      </c>
      <c r="C12" s="55" t="s">
        <v>425</v>
      </c>
      <c r="D12" s="201"/>
      <c r="E12" s="201" t="s">
        <v>608</v>
      </c>
      <c r="F12" s="202" t="s">
        <v>609</v>
      </c>
      <c r="G12" s="61"/>
      <c r="H12" s="61"/>
      <c r="I12" s="61"/>
      <c r="J12" s="61"/>
    </row>
    <row r="13" spans="2:10" x14ac:dyDescent="0.35">
      <c r="B13" s="55" t="s">
        <v>1102</v>
      </c>
      <c r="C13" s="55" t="s">
        <v>939</v>
      </c>
      <c r="D13" s="201"/>
      <c r="E13" s="201" t="s">
        <v>608</v>
      </c>
      <c r="F13" s="202" t="s">
        <v>609</v>
      </c>
      <c r="G13" s="61" t="str">
        <f>IF(ISNUMBER(#REF!),#REF!,"")</f>
        <v/>
      </c>
      <c r="H13" s="61" t="str">
        <f>IF(ISNUMBER(#REF!),#REF!,"")</f>
        <v/>
      </c>
      <c r="I13" s="61" t="str">
        <f>IF(ISNUMBER(#REF!),#REF!,"")</f>
        <v/>
      </c>
      <c r="J13" s="61" t="str">
        <f>IF(ISNUMBER(#REF!),#REF!,"")</f>
        <v/>
      </c>
    </row>
    <row r="14" spans="2:10" x14ac:dyDescent="0.35">
      <c r="B14" s="55" t="s">
        <v>1106</v>
      </c>
      <c r="C14" s="55" t="s">
        <v>689</v>
      </c>
      <c r="D14" s="201"/>
      <c r="E14" s="201" t="s">
        <v>608</v>
      </c>
      <c r="F14" s="203" t="s">
        <v>609</v>
      </c>
      <c r="G14" s="61"/>
      <c r="H14" s="213"/>
      <c r="I14" s="213"/>
      <c r="J14" s="213"/>
    </row>
    <row r="15" spans="2:10" x14ac:dyDescent="0.35">
      <c r="B15" s="55" t="s">
        <v>1103</v>
      </c>
      <c r="C15" s="55" t="s">
        <v>745</v>
      </c>
      <c r="D15" s="201"/>
      <c r="E15" s="201" t="s">
        <v>608</v>
      </c>
      <c r="F15" s="203" t="s">
        <v>609</v>
      </c>
      <c r="G15" s="61"/>
      <c r="H15" s="213"/>
      <c r="I15" s="213"/>
      <c r="J15" s="213"/>
    </row>
    <row r="16" spans="2:10" x14ac:dyDescent="0.35">
      <c r="B16" s="55" t="s">
        <v>1104</v>
      </c>
      <c r="C16" s="55" t="s">
        <v>866</v>
      </c>
      <c r="D16" s="201"/>
      <c r="E16" s="201" t="s">
        <v>608</v>
      </c>
      <c r="F16" s="203" t="s">
        <v>609</v>
      </c>
      <c r="G16" s="61"/>
      <c r="H16" s="213"/>
      <c r="I16" s="213"/>
      <c r="J16" s="213"/>
    </row>
    <row r="17" spans="2:10" ht="12.65" customHeight="1" x14ac:dyDescent="0.35">
      <c r="B17" s="55" t="s">
        <v>1105</v>
      </c>
      <c r="C17" s="55" t="s">
        <v>806</v>
      </c>
      <c r="D17" s="201"/>
      <c r="E17" s="201" t="s">
        <v>608</v>
      </c>
      <c r="F17" s="203" t="s">
        <v>609</v>
      </c>
      <c r="G17" s="61"/>
      <c r="H17" s="213"/>
      <c r="I17" s="213"/>
      <c r="J17" s="213"/>
    </row>
    <row r="18" spans="2:10" x14ac:dyDescent="0.35">
      <c r="B18" s="55" t="s">
        <v>1107</v>
      </c>
      <c r="C18" s="55" t="s">
        <v>910</v>
      </c>
      <c r="D18" s="201"/>
      <c r="E18" s="201" t="s">
        <v>608</v>
      </c>
      <c r="F18" s="203" t="s">
        <v>609</v>
      </c>
      <c r="G18" s="61"/>
      <c r="H18" s="213"/>
      <c r="I18" s="213"/>
      <c r="J18" s="213"/>
    </row>
    <row r="19" spans="2:10" x14ac:dyDescent="0.35">
      <c r="B19" s="55" t="s">
        <v>1108</v>
      </c>
      <c r="C19" s="55" t="s">
        <v>942</v>
      </c>
      <c r="D19" s="201"/>
      <c r="E19" s="201" t="s">
        <v>608</v>
      </c>
      <c r="F19" s="203" t="s">
        <v>609</v>
      </c>
      <c r="G19" s="61"/>
      <c r="H19" s="213"/>
      <c r="I19" s="213"/>
      <c r="J19" s="213"/>
    </row>
    <row r="20" spans="2:10" x14ac:dyDescent="0.35">
      <c r="B20" s="154" t="s">
        <v>8</v>
      </c>
      <c r="C20" s="147"/>
      <c r="D20" s="147"/>
      <c r="E20" s="147"/>
      <c r="F20" s="187"/>
      <c r="G20" s="214"/>
      <c r="H20" s="215"/>
      <c r="I20" s="215"/>
      <c r="J20" s="215"/>
    </row>
    <row r="21" spans="2:10" x14ac:dyDescent="0.35">
      <c r="B21" s="177" t="s">
        <v>20</v>
      </c>
      <c r="C21" s="177"/>
      <c r="D21" s="177"/>
      <c r="E21" s="177"/>
      <c r="F21" s="189"/>
      <c r="G21" s="61"/>
      <c r="H21" s="213"/>
      <c r="I21" s="213"/>
      <c r="J21" s="213"/>
    </row>
    <row r="22" spans="2:10" ht="25.5" customHeight="1" x14ac:dyDescent="0.35">
      <c r="B22" s="62" t="s">
        <v>376</v>
      </c>
      <c r="C22" s="62" t="s">
        <v>713</v>
      </c>
      <c r="D22" s="201"/>
      <c r="E22" s="62" t="s">
        <v>608</v>
      </c>
      <c r="F22" s="204" t="s">
        <v>609</v>
      </c>
      <c r="G22" s="61" t="str">
        <f>IF(ISNUMBER(#REF!),#REF!,"")</f>
        <v/>
      </c>
      <c r="H22" s="61" t="str">
        <f>IF(ISNUMBER(#REF!),#REF!,"")</f>
        <v/>
      </c>
      <c r="I22" s="61" t="str">
        <f>IF(ISNUMBER(#REF!),#REF!,"")</f>
        <v/>
      </c>
      <c r="J22" s="61" t="str">
        <f>IF(ISNUMBER(#REF!),#REF!,"")</f>
        <v/>
      </c>
    </row>
  </sheetData>
  <dataValidations count="2">
    <dataValidation type="list" showInputMessage="1" showErrorMessage="1" sqref="G7:J7" xr:uid="{7D6A7250-9212-4504-A334-8C7F340B61FD}">
      <formula1>PeriodList</formula1>
    </dataValidation>
    <dataValidation type="list" showInputMessage="1" showErrorMessage="1" sqref="G8:J8" xr:uid="{8C827C64-499A-490A-83B1-962EB99DF946}">
      <formula1>FrequencyList</formula1>
    </dataValidation>
  </dataValidations>
  <pageMargins left="0.7" right="0.7" top="0.75" bottom="0.75" header="0.3" footer="0.3"/>
  <pageSetup scale="8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0B3D7D-D31E-4F23-9F81-1F7782F64C76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66A4E1D5-7943-4225-8F31-459596DF1F86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C87D-B230-44CA-8D07-7151159B016E}">
  <sheetPr codeName="Sheet10">
    <pageSetUpPr fitToPage="1"/>
  </sheetPr>
  <dimension ref="B1:J72"/>
  <sheetViews>
    <sheetView view="pageBreakPreview" zoomScale="64" zoomScaleNormal="80" zoomScaleSheetLayoutView="64" workbookViewId="0">
      <pane xSplit="6" ySplit="10" topLeftCell="G11" activePane="bottomRight" state="frozen"/>
      <selection pane="topRight" activeCell="H1" sqref="H1"/>
      <selection pane="bottomLeft" activeCell="A11" sqref="A11"/>
      <selection pane="bottomRight" activeCell="F1" sqref="C1:F1048576"/>
    </sheetView>
  </sheetViews>
  <sheetFormatPr defaultColWidth="9.1796875" defaultRowHeight="13" x14ac:dyDescent="0.35"/>
  <cols>
    <col min="1" max="1" width="7" style="40" customWidth="1"/>
    <col min="2" max="2" width="55.1796875" style="42" customWidth="1"/>
    <col min="3" max="3" width="28.453125" style="40" hidden="1" customWidth="1"/>
    <col min="4" max="4" width="16.26953125" style="40" hidden="1" customWidth="1"/>
    <col min="5" max="6" width="15" style="40" hidden="1" customWidth="1"/>
    <col min="7" max="7" width="15" style="40" customWidth="1"/>
    <col min="8" max="10" width="14.26953125" style="40" customWidth="1"/>
    <col min="11" max="16384" width="9.1796875" style="40"/>
  </cols>
  <sheetData>
    <row r="1" spans="2:10" ht="13.5" thickBot="1" x14ac:dyDescent="0.4"/>
    <row r="2" spans="2:10" x14ac:dyDescent="0.35">
      <c r="B2" s="44" t="s">
        <v>1110</v>
      </c>
    </row>
    <row r="3" spans="2:10" s="45" customFormat="1" x14ac:dyDescent="0.35">
      <c r="B3" s="105" t="s">
        <v>76</v>
      </c>
      <c r="C3" s="40"/>
      <c r="D3" s="40"/>
      <c r="E3" s="40"/>
      <c r="F3" s="40"/>
    </row>
    <row r="4" spans="2:10" s="45" customFormat="1" x14ac:dyDescent="0.35">
      <c r="B4" s="105" t="s">
        <v>77</v>
      </c>
      <c r="C4" s="40"/>
      <c r="D4" s="40"/>
      <c r="E4" s="40"/>
      <c r="F4" s="40"/>
    </row>
    <row r="5" spans="2:10" s="45" customFormat="1" x14ac:dyDescent="0.35">
      <c r="B5" s="105" t="s">
        <v>78</v>
      </c>
      <c r="C5" s="40"/>
      <c r="D5" s="40"/>
      <c r="E5" s="40"/>
      <c r="F5" s="40"/>
      <c r="H5" s="45" t="str">
        <f>IF(AND(NOT(ISNUMBER(H13)),NOT(ISNUMBER(H14)),NOT(ISNUMBER(H15)),NOT(ISNUMBER(H16)),ISNUMBER(#REF!)),SUM(#REF!)-(SUM(#REF!)-SUM(#REF!)-SUM(#REF!)),"")</f>
        <v/>
      </c>
    </row>
    <row r="6" spans="2:10" s="45" customFormat="1" ht="13.5" thickBot="1" x14ac:dyDescent="0.4">
      <c r="B6" s="106" t="s">
        <v>79</v>
      </c>
      <c r="C6" s="40"/>
      <c r="D6" s="40"/>
      <c r="E6" s="40"/>
      <c r="F6" s="40"/>
    </row>
    <row r="7" spans="2:10" s="45" customFormat="1" x14ac:dyDescent="0.25">
      <c r="B7" s="43"/>
      <c r="G7" s="233" t="s">
        <v>80</v>
      </c>
      <c r="H7" s="233" t="s">
        <v>80</v>
      </c>
      <c r="I7" s="233" t="s">
        <v>80</v>
      </c>
      <c r="J7" s="233" t="s">
        <v>81</v>
      </c>
    </row>
    <row r="8" spans="2:10" s="45" customFormat="1" x14ac:dyDescent="0.25">
      <c r="B8" s="43"/>
      <c r="G8" s="234" t="s">
        <v>82</v>
      </c>
      <c r="H8" s="234" t="s">
        <v>83</v>
      </c>
      <c r="I8" s="234" t="s">
        <v>84</v>
      </c>
      <c r="J8" s="234" t="s">
        <v>85</v>
      </c>
    </row>
    <row r="9" spans="2:10" s="45" customFormat="1" x14ac:dyDescent="0.25">
      <c r="B9" s="43"/>
      <c r="G9" s="235" t="str">
        <f>G7&amp;G8</f>
        <v>2018Q2</v>
      </c>
      <c r="H9" s="235" t="str">
        <f t="shared" ref="H9:J9" si="0">H7&amp;H8</f>
        <v>2018Q3</v>
      </c>
      <c r="I9" s="235" t="str">
        <f t="shared" si="0"/>
        <v>2018Q4</v>
      </c>
      <c r="J9" s="235" t="str">
        <f t="shared" si="0"/>
        <v>2019Q1</v>
      </c>
    </row>
    <row r="10" spans="2:10" x14ac:dyDescent="0.35">
      <c r="B10" s="50" t="s">
        <v>206</v>
      </c>
      <c r="C10" s="167"/>
      <c r="D10" s="167"/>
      <c r="E10" s="50"/>
      <c r="F10" s="50"/>
      <c r="G10" s="148"/>
      <c r="H10" s="74"/>
      <c r="I10" s="74"/>
      <c r="J10" s="74"/>
    </row>
    <row r="11" spans="2:10" ht="26" x14ac:dyDescent="0.25">
      <c r="B11" s="69" t="s">
        <v>37</v>
      </c>
      <c r="C11" s="66" t="s">
        <v>476</v>
      </c>
      <c r="D11" s="69"/>
      <c r="E11" s="69" t="s">
        <v>608</v>
      </c>
      <c r="F11" s="69" t="s">
        <v>609</v>
      </c>
      <c r="G11" s="218"/>
      <c r="H11" s="219"/>
      <c r="I11" s="219"/>
      <c r="J11" s="219"/>
    </row>
    <row r="12" spans="2:10" x14ac:dyDescent="0.25">
      <c r="B12" s="69" t="s">
        <v>38</v>
      </c>
      <c r="C12" s="205" t="s">
        <v>477</v>
      </c>
      <c r="D12" s="55"/>
      <c r="E12" s="55" t="s">
        <v>608</v>
      </c>
      <c r="F12" s="55" t="s">
        <v>609</v>
      </c>
      <c r="G12" s="218"/>
      <c r="H12" s="219"/>
      <c r="I12" s="219"/>
      <c r="J12" s="219"/>
    </row>
    <row r="13" spans="2:10" x14ac:dyDescent="0.35">
      <c r="B13" s="69" t="s">
        <v>505</v>
      </c>
      <c r="C13" s="66" t="s">
        <v>478</v>
      </c>
      <c r="D13" s="69"/>
      <c r="E13" s="69" t="s">
        <v>608</v>
      </c>
      <c r="F13" s="69" t="s">
        <v>609</v>
      </c>
      <c r="G13" s="220" t="str">
        <f>IF(OR(ISNUMBER(G11),ISNUMBER(G12)),SUM(G11)-SUM(G12),"")</f>
        <v/>
      </c>
      <c r="H13" s="229" t="str">
        <f t="shared" ref="H13:J13" si="1">IF(OR(ISNUMBER(H11),ISNUMBER(H12)),SUM(H11)-SUM(H12),"")</f>
        <v/>
      </c>
      <c r="I13" s="229" t="str">
        <f t="shared" si="1"/>
        <v/>
      </c>
      <c r="J13" s="229" t="str">
        <f t="shared" si="1"/>
        <v/>
      </c>
    </row>
    <row r="14" spans="2:10" x14ac:dyDescent="0.25">
      <c r="B14" s="69" t="s">
        <v>39</v>
      </c>
      <c r="C14" s="66" t="s">
        <v>479</v>
      </c>
      <c r="D14" s="69"/>
      <c r="E14" s="69" t="s">
        <v>608</v>
      </c>
      <c r="F14" s="69" t="s">
        <v>609</v>
      </c>
      <c r="G14" s="218"/>
      <c r="H14" s="219"/>
      <c r="I14" s="219"/>
      <c r="J14" s="219"/>
    </row>
    <row r="15" spans="2:10" x14ac:dyDescent="0.25">
      <c r="B15" s="69" t="s">
        <v>40</v>
      </c>
      <c r="C15" s="66" t="s">
        <v>480</v>
      </c>
      <c r="D15" s="69"/>
      <c r="E15" s="69" t="s">
        <v>608</v>
      </c>
      <c r="F15" s="69" t="s">
        <v>609</v>
      </c>
      <c r="G15" s="218"/>
      <c r="H15" s="219"/>
      <c r="I15" s="219"/>
      <c r="J15" s="219"/>
    </row>
    <row r="16" spans="2:10" x14ac:dyDescent="0.25">
      <c r="B16" s="69" t="s">
        <v>41</v>
      </c>
      <c r="C16" s="66" t="s">
        <v>481</v>
      </c>
      <c r="D16" s="69"/>
      <c r="E16" s="69" t="s">
        <v>608</v>
      </c>
      <c r="F16" s="69" t="s">
        <v>609</v>
      </c>
      <c r="G16" s="218"/>
      <c r="H16" s="219"/>
      <c r="I16" s="219"/>
      <c r="J16" s="219"/>
    </row>
    <row r="17" spans="2:10" x14ac:dyDescent="0.35">
      <c r="B17" s="55" t="s">
        <v>506</v>
      </c>
      <c r="C17" s="205" t="s">
        <v>482</v>
      </c>
      <c r="D17" s="55"/>
      <c r="E17" s="55" t="s">
        <v>608</v>
      </c>
      <c r="F17" s="55" t="s">
        <v>609</v>
      </c>
      <c r="G17" s="220" t="str">
        <f>IF(OR(ISNUMBER(G13),ISNUMBER(G14),ISNUMBER(G15),ISNUMBER(G16)),SUM(G13:G14)-SUM(G15)+SUM(G16),"")</f>
        <v/>
      </c>
      <c r="H17" s="229"/>
      <c r="I17" s="229"/>
      <c r="J17" s="229"/>
    </row>
    <row r="18" spans="2:10" x14ac:dyDescent="0.25">
      <c r="B18" s="69" t="s">
        <v>42</v>
      </c>
      <c r="C18" s="66" t="s">
        <v>483</v>
      </c>
      <c r="D18" s="69"/>
      <c r="E18" s="69" t="s">
        <v>608</v>
      </c>
      <c r="F18" s="69" t="s">
        <v>609</v>
      </c>
      <c r="G18" s="218"/>
      <c r="H18" s="219"/>
      <c r="I18" s="219"/>
      <c r="J18" s="219"/>
    </row>
    <row r="19" spans="2:10" x14ac:dyDescent="0.35">
      <c r="B19" s="69" t="s">
        <v>507</v>
      </c>
      <c r="C19" s="66" t="s">
        <v>484</v>
      </c>
      <c r="D19" s="69"/>
      <c r="E19" s="69" t="s">
        <v>608</v>
      </c>
      <c r="F19" s="69" t="s">
        <v>609</v>
      </c>
      <c r="G19" s="225" t="str">
        <f>IF(OR(ISNUMBER(G17),ISNUMBER(G18)),SUM(G17)-SUM(G18),"")</f>
        <v/>
      </c>
      <c r="H19" s="230" t="str">
        <f>IF(OR(ISNUMBER(H17),ISNUMBER(H18)),SUM(H17)-SUM(H18),"")</f>
        <v/>
      </c>
      <c r="I19" s="230" t="str">
        <f>IF(OR(ISNUMBER(I17),ISNUMBER(I18)),SUM(I17)-SUM(I18),"")</f>
        <v/>
      </c>
      <c r="J19" s="230" t="str">
        <f>IF(OR(ISNUMBER(J17),ISNUMBER(J18)),SUM(J17)-SUM(J18),"")</f>
        <v/>
      </c>
    </row>
    <row r="20" spans="2:10" x14ac:dyDescent="0.25">
      <c r="B20" s="69" t="s">
        <v>43</v>
      </c>
      <c r="C20" s="66" t="s">
        <v>485</v>
      </c>
      <c r="D20" s="69"/>
      <c r="E20" s="69" t="s">
        <v>608</v>
      </c>
      <c r="F20" s="69" t="s">
        <v>609</v>
      </c>
      <c r="G20" s="218"/>
      <c r="H20" s="219"/>
      <c r="I20" s="219"/>
      <c r="J20" s="219"/>
    </row>
    <row r="21" spans="2:10" x14ac:dyDescent="0.35">
      <c r="B21" s="69" t="s">
        <v>508</v>
      </c>
      <c r="C21" s="66" t="s">
        <v>486</v>
      </c>
      <c r="D21" s="69"/>
      <c r="E21" s="69" t="s">
        <v>608</v>
      </c>
      <c r="F21" s="69" t="s">
        <v>609</v>
      </c>
      <c r="G21" s="225" t="str">
        <f>IF(OR(ISNUMBER(G19),ISNUMBER(G20)),SUM(G19)-SUM(G20),"")</f>
        <v/>
      </c>
      <c r="H21" s="230" t="str">
        <f t="shared" ref="H21:J21" si="2">IF(OR(ISNUMBER(H19),ISNUMBER(H20)),SUM(H19)-SUM(H20),"")</f>
        <v/>
      </c>
      <c r="I21" s="230" t="str">
        <f t="shared" si="2"/>
        <v/>
      </c>
      <c r="J21" s="230" t="str">
        <f t="shared" si="2"/>
        <v/>
      </c>
    </row>
    <row r="22" spans="2:10" x14ac:dyDescent="0.25">
      <c r="B22" s="69"/>
      <c r="C22" s="66"/>
      <c r="D22" s="69"/>
      <c r="E22" s="69"/>
      <c r="F22" s="69"/>
      <c r="G22" s="218"/>
      <c r="H22" s="219"/>
      <c r="I22" s="219"/>
      <c r="J22" s="219"/>
    </row>
    <row r="23" spans="2:10" x14ac:dyDescent="0.25">
      <c r="B23" s="50" t="s">
        <v>209</v>
      </c>
      <c r="C23" s="168"/>
      <c r="D23" s="147"/>
      <c r="E23" s="147"/>
      <c r="F23" s="147"/>
      <c r="G23" s="231"/>
      <c r="H23" s="232"/>
      <c r="I23" s="232"/>
      <c r="J23" s="232"/>
    </row>
    <row r="24" spans="2:10" x14ac:dyDescent="0.35">
      <c r="B24" s="69" t="s">
        <v>1142</v>
      </c>
      <c r="C24" s="66" t="s">
        <v>487</v>
      </c>
      <c r="D24" s="69"/>
      <c r="E24" s="69" t="s">
        <v>608</v>
      </c>
      <c r="F24" s="69" t="s">
        <v>609</v>
      </c>
      <c r="G24" s="230" t="str">
        <f>IF(OR(ISNUMBER(G25),ISNUMBER(G31)),SUM(G25)+SUM(G31),"")</f>
        <v/>
      </c>
      <c r="H24" s="230" t="str">
        <f t="shared" ref="H24:J24" si="3">IF(OR(ISNUMBER(H25),ISNUMBER(H31)),SUM(H25)+SUM(H31),"")</f>
        <v/>
      </c>
      <c r="I24" s="230" t="str">
        <f t="shared" si="3"/>
        <v/>
      </c>
      <c r="J24" s="230" t="str">
        <f t="shared" si="3"/>
        <v/>
      </c>
    </row>
    <row r="25" spans="2:10" x14ac:dyDescent="0.35">
      <c r="B25" s="69" t="s">
        <v>509</v>
      </c>
      <c r="C25" s="66" t="s">
        <v>488</v>
      </c>
      <c r="D25" s="69"/>
      <c r="E25" s="69" t="s">
        <v>608</v>
      </c>
      <c r="F25" s="69" t="s">
        <v>609</v>
      </c>
      <c r="G25" s="225" t="str">
        <f>IF(OR(ISNUMBER(G26),ISNUMBER(G27),ISNUMBER(G28),ISNUMBER(G29),ISNUMBER(G30)),SUM(G26:G30),"")</f>
        <v/>
      </c>
      <c r="H25" s="225" t="str">
        <f t="shared" ref="H25:J25" si="4">IF(OR(ISNUMBER(H26),ISNUMBER(H27),ISNUMBER(H28),ISNUMBER(H29),ISNUMBER(H30)),SUM(H26:H30),"")</f>
        <v/>
      </c>
      <c r="I25" s="225" t="str">
        <f t="shared" si="4"/>
        <v/>
      </c>
      <c r="J25" s="225" t="str">
        <f t="shared" si="4"/>
        <v/>
      </c>
    </row>
    <row r="26" spans="2:10" x14ac:dyDescent="0.25">
      <c r="B26" s="55" t="s">
        <v>179</v>
      </c>
      <c r="C26" s="66" t="s">
        <v>943</v>
      </c>
      <c r="D26" s="69"/>
      <c r="E26" s="55" t="s">
        <v>608</v>
      </c>
      <c r="F26" s="55" t="s">
        <v>609</v>
      </c>
      <c r="G26" s="218"/>
      <c r="H26" s="219"/>
      <c r="I26" s="219"/>
      <c r="J26" s="219"/>
    </row>
    <row r="27" spans="2:10" x14ac:dyDescent="0.25">
      <c r="B27" s="55" t="s">
        <v>180</v>
      </c>
      <c r="C27" s="66" t="s">
        <v>944</v>
      </c>
      <c r="D27" s="69"/>
      <c r="E27" s="55" t="s">
        <v>608</v>
      </c>
      <c r="F27" s="55" t="s">
        <v>609</v>
      </c>
      <c r="G27" s="218"/>
      <c r="H27" s="219"/>
      <c r="I27" s="219"/>
      <c r="J27" s="219"/>
    </row>
    <row r="28" spans="2:10" x14ac:dyDescent="0.25">
      <c r="B28" s="55" t="s">
        <v>181</v>
      </c>
      <c r="C28" s="66" t="s">
        <v>945</v>
      </c>
      <c r="D28" s="69"/>
      <c r="E28" s="55" t="s">
        <v>608</v>
      </c>
      <c r="F28" s="55" t="s">
        <v>609</v>
      </c>
      <c r="G28" s="218"/>
      <c r="H28" s="219"/>
      <c r="I28" s="219"/>
      <c r="J28" s="219"/>
    </row>
    <row r="29" spans="2:10" x14ac:dyDescent="0.25">
      <c r="B29" s="55" t="s">
        <v>182</v>
      </c>
      <c r="C29" s="66" t="s">
        <v>946</v>
      </c>
      <c r="D29" s="69"/>
      <c r="E29" s="55" t="s">
        <v>608</v>
      </c>
      <c r="F29" s="55" t="s">
        <v>609</v>
      </c>
      <c r="G29" s="218"/>
      <c r="H29" s="219"/>
      <c r="I29" s="219"/>
      <c r="J29" s="219"/>
    </row>
    <row r="30" spans="2:10" x14ac:dyDescent="0.25">
      <c r="B30" s="55" t="s">
        <v>183</v>
      </c>
      <c r="C30" s="66" t="s">
        <v>947</v>
      </c>
      <c r="D30" s="69"/>
      <c r="E30" s="55" t="s">
        <v>608</v>
      </c>
      <c r="F30" s="55" t="s">
        <v>609</v>
      </c>
      <c r="G30" s="218"/>
      <c r="H30" s="219"/>
      <c r="I30" s="219"/>
      <c r="J30" s="219"/>
    </row>
    <row r="31" spans="2:10" x14ac:dyDescent="0.35">
      <c r="B31" s="69" t="s">
        <v>511</v>
      </c>
      <c r="C31" s="66" t="s">
        <v>489</v>
      </c>
      <c r="D31" s="69"/>
      <c r="E31" s="69" t="s">
        <v>608</v>
      </c>
      <c r="F31" s="69" t="s">
        <v>609</v>
      </c>
      <c r="G31" s="225" t="str">
        <f>IF(OR(ISNUMBER(G32),ISNUMBER(G33),ISNUMBER(G34),ISNUMBER(G35),ISNUMBER(G36),ISNUMBER(G37)),SUM(G32:G37),"")</f>
        <v/>
      </c>
      <c r="H31" s="225" t="str">
        <f t="shared" ref="H31:J31" si="5">IF(OR(ISNUMBER(H32),ISNUMBER(H33),ISNUMBER(H34),ISNUMBER(H35),ISNUMBER(H36),ISNUMBER(H37)),SUM(H32:H37),"")</f>
        <v/>
      </c>
      <c r="I31" s="225" t="str">
        <f t="shared" si="5"/>
        <v/>
      </c>
      <c r="J31" s="225" t="str">
        <f t="shared" si="5"/>
        <v/>
      </c>
    </row>
    <row r="32" spans="2:10" x14ac:dyDescent="0.25">
      <c r="B32" s="69" t="s">
        <v>44</v>
      </c>
      <c r="C32" s="66" t="s">
        <v>490</v>
      </c>
      <c r="D32" s="69"/>
      <c r="E32" s="69" t="s">
        <v>608</v>
      </c>
      <c r="F32" s="69" t="s">
        <v>609</v>
      </c>
      <c r="G32" s="218"/>
      <c r="H32" s="219"/>
      <c r="I32" s="219"/>
      <c r="J32" s="219"/>
    </row>
    <row r="33" spans="2:10" x14ac:dyDescent="0.25">
      <c r="B33" s="69" t="s">
        <v>45</v>
      </c>
      <c r="C33" s="66" t="s">
        <v>491</v>
      </c>
      <c r="D33" s="69"/>
      <c r="E33" s="69" t="s">
        <v>608</v>
      </c>
      <c r="F33" s="69" t="s">
        <v>609</v>
      </c>
      <c r="G33" s="218"/>
      <c r="H33" s="219"/>
      <c r="I33" s="219"/>
      <c r="J33" s="219"/>
    </row>
    <row r="34" spans="2:10" x14ac:dyDescent="0.25">
      <c r="B34" s="69" t="s">
        <v>46</v>
      </c>
      <c r="C34" s="66" t="s">
        <v>492</v>
      </c>
      <c r="D34" s="69"/>
      <c r="E34" s="69" t="s">
        <v>608</v>
      </c>
      <c r="F34" s="69" t="s">
        <v>609</v>
      </c>
      <c r="G34" s="218"/>
      <c r="H34" s="219"/>
      <c r="I34" s="219"/>
      <c r="J34" s="219"/>
    </row>
    <row r="35" spans="2:10" x14ac:dyDescent="0.25">
      <c r="B35" s="69" t="s">
        <v>47</v>
      </c>
      <c r="C35" s="66" t="s">
        <v>493</v>
      </c>
      <c r="D35" s="69"/>
      <c r="E35" s="69" t="s">
        <v>608</v>
      </c>
      <c r="F35" s="69" t="s">
        <v>609</v>
      </c>
      <c r="G35" s="218"/>
      <c r="H35" s="219"/>
      <c r="I35" s="219"/>
      <c r="J35" s="219"/>
    </row>
    <row r="36" spans="2:10" x14ac:dyDescent="0.25">
      <c r="B36" s="69" t="s">
        <v>48</v>
      </c>
      <c r="C36" s="66" t="s">
        <v>494</v>
      </c>
      <c r="D36" s="69"/>
      <c r="E36" s="69" t="s">
        <v>608</v>
      </c>
      <c r="F36" s="69" t="s">
        <v>609</v>
      </c>
      <c r="G36" s="218"/>
      <c r="H36" s="219"/>
      <c r="I36" s="219"/>
      <c r="J36" s="219"/>
    </row>
    <row r="37" spans="2:10" x14ac:dyDescent="0.25">
      <c r="B37" s="69" t="s">
        <v>49</v>
      </c>
      <c r="C37" s="66" t="s">
        <v>495</v>
      </c>
      <c r="D37" s="69"/>
      <c r="E37" s="69" t="s">
        <v>608</v>
      </c>
      <c r="F37" s="69" t="s">
        <v>609</v>
      </c>
      <c r="G37" s="218"/>
      <c r="H37" s="219"/>
      <c r="I37" s="219"/>
      <c r="J37" s="219"/>
    </row>
    <row r="38" spans="2:10" x14ac:dyDescent="0.35">
      <c r="B38" s="69" t="s">
        <v>593</v>
      </c>
      <c r="C38" s="66" t="s">
        <v>496</v>
      </c>
      <c r="D38" s="69"/>
      <c r="E38" s="69" t="s">
        <v>608</v>
      </c>
      <c r="F38" s="69" t="s">
        <v>609</v>
      </c>
      <c r="G38" s="225" t="str">
        <f>IF(OR(ISNUMBER(G43),ISNUMBER(G44),ISNUMBER(G45)),SUM(G43:G45),"")</f>
        <v/>
      </c>
      <c r="H38" s="225" t="str">
        <f t="shared" ref="H38:J38" si="6">IF(OR(ISNUMBER(H43),ISNUMBER(H44),ISNUMBER(H45)),SUM(H43:H45),"")</f>
        <v/>
      </c>
      <c r="I38" s="225" t="str">
        <f t="shared" si="6"/>
        <v/>
      </c>
      <c r="J38" s="225" t="str">
        <f t="shared" si="6"/>
        <v/>
      </c>
    </row>
    <row r="39" spans="2:10" x14ac:dyDescent="0.25">
      <c r="B39" s="69" t="s">
        <v>50</v>
      </c>
      <c r="C39" s="66" t="s">
        <v>497</v>
      </c>
      <c r="D39" s="69"/>
      <c r="E39" s="69" t="s">
        <v>608</v>
      </c>
      <c r="F39" s="69" t="s">
        <v>609</v>
      </c>
      <c r="G39" s="218"/>
      <c r="H39" s="219"/>
      <c r="I39" s="219"/>
      <c r="J39" s="219"/>
    </row>
    <row r="40" spans="2:10" x14ac:dyDescent="0.25">
      <c r="B40" s="69" t="s">
        <v>51</v>
      </c>
      <c r="C40" s="66" t="s">
        <v>498</v>
      </c>
      <c r="D40" s="69"/>
      <c r="E40" s="69" t="s">
        <v>608</v>
      </c>
      <c r="F40" s="69" t="s">
        <v>609</v>
      </c>
      <c r="G40" s="218"/>
      <c r="H40" s="219"/>
      <c r="I40" s="219"/>
      <c r="J40" s="219"/>
    </row>
    <row r="41" spans="2:10" x14ac:dyDescent="0.25">
      <c r="B41" s="69" t="s">
        <v>52</v>
      </c>
      <c r="C41" s="66" t="s">
        <v>499</v>
      </c>
      <c r="D41" s="69"/>
      <c r="E41" s="69" t="s">
        <v>608</v>
      </c>
      <c r="F41" s="69" t="s">
        <v>609</v>
      </c>
      <c r="G41" s="218"/>
      <c r="H41" s="219"/>
      <c r="I41" s="219"/>
      <c r="J41" s="219"/>
    </row>
    <row r="42" spans="2:10" x14ac:dyDescent="0.25">
      <c r="B42" s="69" t="s">
        <v>53</v>
      </c>
      <c r="C42" s="66" t="s">
        <v>500</v>
      </c>
      <c r="D42" s="69"/>
      <c r="E42" s="69" t="s">
        <v>608</v>
      </c>
      <c r="F42" s="69" t="s">
        <v>609</v>
      </c>
      <c r="G42" s="218"/>
      <c r="H42" s="219"/>
      <c r="I42" s="219"/>
      <c r="J42" s="219"/>
    </row>
    <row r="43" spans="2:10" x14ac:dyDescent="0.35">
      <c r="B43" s="69" t="s">
        <v>594</v>
      </c>
      <c r="C43" s="66" t="s">
        <v>501</v>
      </c>
      <c r="D43" s="69"/>
      <c r="E43" s="69" t="s">
        <v>608</v>
      </c>
      <c r="F43" s="69" t="s">
        <v>609</v>
      </c>
      <c r="G43" s="225" t="str">
        <f>IF(OR(ISNUMBER(G39),ISNUMBER(G40),ISNUMBER(G41),ISNUMBER(G42)),SUM(G39:G42),"")</f>
        <v/>
      </c>
      <c r="H43" s="225" t="str">
        <f t="shared" ref="H43:J43" si="7">IF(OR(ISNUMBER(H39),ISNUMBER(H40),ISNUMBER(H41),ISNUMBER(H42)),SUM(H39:H42),"")</f>
        <v/>
      </c>
      <c r="I43" s="225" t="str">
        <f t="shared" si="7"/>
        <v/>
      </c>
      <c r="J43" s="225" t="str">
        <f t="shared" si="7"/>
        <v/>
      </c>
    </row>
    <row r="44" spans="2:10" x14ac:dyDescent="0.25">
      <c r="B44" s="69" t="s">
        <v>397</v>
      </c>
      <c r="C44" s="66" t="s">
        <v>502</v>
      </c>
      <c r="D44" s="69"/>
      <c r="E44" s="69" t="s">
        <v>608</v>
      </c>
      <c r="F44" s="69" t="s">
        <v>609</v>
      </c>
      <c r="G44" s="218"/>
      <c r="H44" s="219"/>
      <c r="I44" s="219"/>
      <c r="J44" s="219"/>
    </row>
    <row r="45" spans="2:10" x14ac:dyDescent="0.25">
      <c r="B45" s="69" t="s">
        <v>54</v>
      </c>
      <c r="C45" s="66" t="s">
        <v>948</v>
      </c>
      <c r="D45" s="69"/>
      <c r="E45" s="69" t="s">
        <v>608</v>
      </c>
      <c r="F45" s="69" t="s">
        <v>609</v>
      </c>
      <c r="G45" s="218"/>
      <c r="H45" s="219"/>
      <c r="I45" s="219"/>
      <c r="J45" s="219"/>
    </row>
    <row r="46" spans="2:10" x14ac:dyDescent="0.25">
      <c r="B46" s="69" t="s">
        <v>595</v>
      </c>
      <c r="C46" s="66" t="s">
        <v>503</v>
      </c>
      <c r="D46" s="69"/>
      <c r="E46" s="69" t="s">
        <v>608</v>
      </c>
      <c r="F46" s="69" t="s">
        <v>609</v>
      </c>
      <c r="G46" s="218"/>
      <c r="H46" s="219"/>
      <c r="I46" s="219"/>
      <c r="J46" s="219"/>
    </row>
    <row r="47" spans="2:10" x14ac:dyDescent="0.35">
      <c r="B47" s="69" t="s">
        <v>1143</v>
      </c>
      <c r="C47" s="66" t="s">
        <v>504</v>
      </c>
      <c r="D47" s="69"/>
      <c r="E47" s="69" t="s">
        <v>608</v>
      </c>
      <c r="F47" s="69" t="s">
        <v>609</v>
      </c>
      <c r="G47" s="225" t="str">
        <f>IF(OR(ISNUMBER(G38),ISNUMBER(G46)),SUM(G38,G46),"")</f>
        <v/>
      </c>
      <c r="H47" s="225" t="str">
        <f t="shared" ref="H47:J47" si="8">IF(OR(ISNUMBER(H38),ISNUMBER(H46)),SUM(H38,H46),"")</f>
        <v/>
      </c>
      <c r="I47" s="225" t="str">
        <f t="shared" si="8"/>
        <v/>
      </c>
      <c r="J47" s="225" t="str">
        <f t="shared" si="8"/>
        <v/>
      </c>
    </row>
    <row r="48" spans="2:10" x14ac:dyDescent="0.25">
      <c r="B48" s="69"/>
      <c r="C48" s="66"/>
      <c r="D48" s="69"/>
      <c r="E48" s="69"/>
      <c r="F48" s="69"/>
      <c r="G48" s="218"/>
      <c r="H48" s="219"/>
      <c r="I48" s="219"/>
      <c r="J48" s="219"/>
    </row>
    <row r="49" spans="2:10" x14ac:dyDescent="0.25">
      <c r="B49" s="154" t="s">
        <v>55</v>
      </c>
      <c r="C49" s="154"/>
      <c r="D49" s="154"/>
      <c r="E49" s="154"/>
      <c r="F49" s="154"/>
      <c r="G49" s="231"/>
      <c r="H49" s="232"/>
      <c r="I49" s="232"/>
      <c r="J49" s="232"/>
    </row>
    <row r="50" spans="2:10" x14ac:dyDescent="0.25">
      <c r="B50" s="153" t="s">
        <v>36</v>
      </c>
      <c r="C50" s="69"/>
      <c r="D50" s="69"/>
      <c r="E50" s="69"/>
      <c r="F50" s="69"/>
      <c r="G50" s="218"/>
      <c r="H50" s="219"/>
      <c r="I50" s="219"/>
      <c r="J50" s="219"/>
    </row>
    <row r="51" spans="2:10" x14ac:dyDescent="0.25">
      <c r="B51" s="69" t="s">
        <v>56</v>
      </c>
      <c r="C51" s="69" t="s">
        <v>510</v>
      </c>
      <c r="D51" s="69"/>
      <c r="E51" s="55" t="s">
        <v>608</v>
      </c>
      <c r="F51" s="55" t="s">
        <v>609</v>
      </c>
      <c r="G51" s="218"/>
      <c r="H51" s="219"/>
      <c r="I51" s="219"/>
      <c r="J51" s="219"/>
    </row>
    <row r="52" spans="2:10" x14ac:dyDescent="0.25">
      <c r="B52" s="69" t="s">
        <v>57</v>
      </c>
      <c r="C52" s="69" t="s">
        <v>949</v>
      </c>
      <c r="D52" s="69"/>
      <c r="E52" s="55" t="s">
        <v>608</v>
      </c>
      <c r="F52" s="55" t="s">
        <v>609</v>
      </c>
      <c r="G52" s="218"/>
      <c r="H52" s="219"/>
      <c r="I52" s="219"/>
      <c r="J52" s="219"/>
    </row>
    <row r="53" spans="2:10" x14ac:dyDescent="0.25">
      <c r="B53" s="69" t="s">
        <v>58</v>
      </c>
      <c r="C53" s="69" t="s">
        <v>950</v>
      </c>
      <c r="D53" s="69"/>
      <c r="E53" s="55" t="s">
        <v>608</v>
      </c>
      <c r="F53" s="55" t="s">
        <v>609</v>
      </c>
      <c r="G53" s="218"/>
      <c r="H53" s="219"/>
      <c r="I53" s="219"/>
      <c r="J53" s="219"/>
    </row>
    <row r="54" spans="2:10" x14ac:dyDescent="0.25">
      <c r="B54" s="69" t="s">
        <v>59</v>
      </c>
      <c r="C54" s="69" t="s">
        <v>951</v>
      </c>
      <c r="D54" s="69"/>
      <c r="E54" s="55" t="s">
        <v>608</v>
      </c>
      <c r="F54" s="55" t="s">
        <v>609</v>
      </c>
      <c r="G54" s="218"/>
      <c r="H54" s="219"/>
      <c r="I54" s="219"/>
      <c r="J54" s="219"/>
    </row>
    <row r="55" spans="2:10" x14ac:dyDescent="0.25">
      <c r="B55" s="69" t="s">
        <v>207</v>
      </c>
      <c r="C55" s="69" t="s">
        <v>952</v>
      </c>
      <c r="D55" s="69"/>
      <c r="E55" s="55" t="s">
        <v>608</v>
      </c>
      <c r="F55" s="55" t="s">
        <v>609</v>
      </c>
      <c r="G55" s="218"/>
      <c r="H55" s="219"/>
      <c r="I55" s="219"/>
      <c r="J55" s="219"/>
    </row>
    <row r="56" spans="2:10" x14ac:dyDescent="0.25">
      <c r="B56" s="62" t="s">
        <v>208</v>
      </c>
      <c r="C56" s="4" t="s">
        <v>713</v>
      </c>
      <c r="D56" s="3"/>
      <c r="E56" s="55" t="s">
        <v>608</v>
      </c>
      <c r="F56" s="55" t="s">
        <v>609</v>
      </c>
      <c r="G56" s="218"/>
      <c r="H56" s="219"/>
      <c r="I56" s="219"/>
      <c r="J56" s="219"/>
    </row>
    <row r="57" spans="2:10" x14ac:dyDescent="0.25">
      <c r="B57" s="206" t="s">
        <v>201</v>
      </c>
      <c r="C57" s="69"/>
      <c r="D57" s="69"/>
      <c r="E57" s="69"/>
      <c r="F57" s="69"/>
      <c r="G57" s="218"/>
      <c r="H57" s="219"/>
      <c r="I57" s="219"/>
      <c r="J57" s="219"/>
    </row>
    <row r="58" spans="2:10" x14ac:dyDescent="0.25">
      <c r="B58" s="69" t="s">
        <v>384</v>
      </c>
      <c r="C58" s="69" t="s">
        <v>953</v>
      </c>
      <c r="D58" s="69"/>
      <c r="E58" s="55" t="s">
        <v>608</v>
      </c>
      <c r="F58" s="55" t="s">
        <v>609</v>
      </c>
      <c r="G58" s="218"/>
      <c r="H58" s="219"/>
      <c r="I58" s="219"/>
      <c r="J58" s="219"/>
    </row>
    <row r="59" spans="2:10" x14ac:dyDescent="0.25">
      <c r="B59" s="69" t="s">
        <v>385</v>
      </c>
      <c r="C59" s="69" t="s">
        <v>954</v>
      </c>
      <c r="D59" s="69"/>
      <c r="E59" s="55" t="s">
        <v>608</v>
      </c>
      <c r="F59" s="55" t="s">
        <v>609</v>
      </c>
      <c r="G59" s="218"/>
      <c r="H59" s="219"/>
      <c r="I59" s="219"/>
      <c r="J59" s="219"/>
    </row>
    <row r="60" spans="2:10" ht="26" x14ac:dyDescent="0.35">
      <c r="B60" s="180" t="s">
        <v>195</v>
      </c>
      <c r="C60" s="180"/>
      <c r="D60" s="180"/>
      <c r="E60" s="180"/>
      <c r="F60" s="180"/>
    </row>
    <row r="66" spans="2:10" x14ac:dyDescent="0.35">
      <c r="B66" s="207" t="s">
        <v>619</v>
      </c>
    </row>
    <row r="67" spans="2:10" ht="13.5" x14ac:dyDescent="0.35">
      <c r="B67" s="208" t="s">
        <v>205</v>
      </c>
    </row>
    <row r="68" spans="2:10" ht="39" x14ac:dyDescent="0.35">
      <c r="B68" s="198" t="s">
        <v>642</v>
      </c>
      <c r="G68" s="40" t="b">
        <f>IF(SUM(G11)-SUM(G12)+SUM(G14)-SUM(G15)+SUM(G16)-SUM(G18)=SUM(G19),TRUE,SUM(G11)-SUM(G12)+SUM(G14)-SUM(G15)+SUM(G16)-SUM(G18)-SUM(G19))</f>
        <v>1</v>
      </c>
      <c r="H68" s="40" t="b">
        <f t="shared" ref="H68:J68" si="9">IF(SUM(H11)-SUM(H12)+SUM(H14)-SUM(H15)+SUM(H16)-SUM(H18)=SUM(H19),TRUE,SUM(H11)-SUM(H12)+SUM(H14)-SUM(H15)+SUM(H16)-SUM(H18)-SUM(H19))</f>
        <v>1</v>
      </c>
      <c r="I68" s="40" t="b">
        <f t="shared" si="9"/>
        <v>1</v>
      </c>
      <c r="J68" s="40" t="b">
        <f t="shared" si="9"/>
        <v>1</v>
      </c>
    </row>
    <row r="69" spans="2:10" ht="13.5" x14ac:dyDescent="0.35">
      <c r="B69" s="208" t="s">
        <v>209</v>
      </c>
    </row>
    <row r="70" spans="2:10" ht="39" x14ac:dyDescent="0.35">
      <c r="B70" s="198" t="s">
        <v>643</v>
      </c>
      <c r="G70" s="40" t="b">
        <f>IF(SUM(G25)+SUM(G32)+SUM(G33)+SUM(G34)+SUM(G35)+SUM(G36)+SUM(G37)=SUM(G24),TRUE,SUM(G25)+SUM(G32)+SUM(G33)+SUM(G34)+SUM(G35)+SUM(G36)+SUM(G37)-SUM(G24))</f>
        <v>1</v>
      </c>
      <c r="H70" s="40" t="b">
        <f t="shared" ref="H70:J70" si="10">IF(SUM(H25)+SUM(H32)+SUM(H33)+SUM(H34)+SUM(H35)+SUM(H36)+SUM(H37)=SUM(H24),TRUE,SUM(H25)+SUM(H32)+SUM(H33)+SUM(H34)+SUM(H35)+SUM(H36)+SUM(H37)-SUM(H24))</f>
        <v>1</v>
      </c>
      <c r="I70" s="40" t="b">
        <f t="shared" si="10"/>
        <v>1</v>
      </c>
      <c r="J70" s="40" t="b">
        <f t="shared" si="10"/>
        <v>1</v>
      </c>
    </row>
    <row r="71" spans="2:10" ht="39" x14ac:dyDescent="0.35">
      <c r="B71" s="198" t="s">
        <v>644</v>
      </c>
      <c r="G71" s="40" t="b">
        <f>IF(SUM(G39)+SUM(G40)+SUM(G41)+SUM(G42)+SUM(G44)+SUM(G45)+SUM(G46)=SUM(G47),TRUE,SUM(G39)+SUM(G40)+SUM(G41)+SUM(G42)+SUM(G44)+SUM(G45)+SUM(G46)-SUM(G47))</f>
        <v>1</v>
      </c>
      <c r="H71" s="40" t="b">
        <f t="shared" ref="H71:J71" si="11">IF(SUM(H39)+SUM(H40)+SUM(H41)+SUM(H42)+SUM(H44)+SUM(H45)+SUM(H46)=SUM(H47),TRUE,SUM(H39)+SUM(H40)+SUM(H41)+SUM(H42)+SUM(H44)+SUM(H45)+SUM(H46)-SUM(H47))</f>
        <v>1</v>
      </c>
      <c r="I71" s="40" t="b">
        <f t="shared" si="11"/>
        <v>1</v>
      </c>
      <c r="J71" s="40" t="b">
        <f t="shared" si="11"/>
        <v>1</v>
      </c>
    </row>
    <row r="72" spans="2:10" x14ac:dyDescent="0.35">
      <c r="B72" s="198" t="s">
        <v>624</v>
      </c>
      <c r="G72" s="40" t="b">
        <f>IF(SUM(G24)-SUM(G47)&lt;1000,TRUE,SUM(G24)-SUM(G47))</f>
        <v>1</v>
      </c>
      <c r="H72" s="40" t="b">
        <f t="shared" ref="H72:J72" si="12">IF(SUM(H24)-SUM(H47)&lt;1000,TRUE,SUM(H24)-SUM(H47))</f>
        <v>1</v>
      </c>
      <c r="I72" s="40" t="b">
        <f t="shared" si="12"/>
        <v>1</v>
      </c>
      <c r="J72" s="40" t="b">
        <f t="shared" si="12"/>
        <v>1</v>
      </c>
    </row>
  </sheetData>
  <dataValidations count="2">
    <dataValidation type="list" showInputMessage="1" showErrorMessage="1" sqref="G7:J7" xr:uid="{E805A3AC-84DF-4F1A-AB99-B8016413DC32}">
      <formula1>PeriodList</formula1>
    </dataValidation>
    <dataValidation type="list" showInputMessage="1" showErrorMessage="1" sqref="G8:J8" xr:uid="{B6C0BB66-FCE8-46DD-BBBD-B0440E259062}">
      <formula1>FrequencyList</formula1>
    </dataValidation>
  </dataValidations>
  <pageMargins left="0.7" right="0.7" top="0.75" bottom="0.75" header="0.3" footer="0.3"/>
  <pageSetup scale="65" orientation="portrait" r:id="rId1"/>
  <ignoredErrors>
    <ignoredError sqref="G13:J13 G17:J17 G19:J19 G21:J21 G24:J24 G25:J25 G31:J31 G38:J38 G44:J46 G43:J43 G47:J47" unlockedFormula="1"/>
    <ignoredError sqref="G7:J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F46F6C8-F265-421A-BD18-2B6D39F3FEAB}">
            <xm:f>IF(AND('\\data4\users6\FSI project\Documentation\[New FSI tempates.xlsx]5.1 DT'!#REF!&lt;&gt;"",'\\data4\users6\FSI project\Documentation\[New FSI tempates.xlsx]5.1 DT'!#REF!&lt;&gt;""),IF(OR(LEN('\\data4\users6\FSI project\Documentation\[New FSI tempates.xlsx]5.1 DT'!#REF!)&lt;&gt;4,LEN('\\data4\users6\FSI project\Documentation\[New FSI tempates.xlsx]5.1 DT'!#REF!)&gt;3),TRUE,FALSE),FALSE)</xm:f>
            <x14:dxf>
              <fill>
                <patternFill>
                  <bgColor rgb="FFC00000"/>
                </patternFill>
              </fill>
            </x14:dxf>
          </x14:cfRule>
          <x14:cfRule type="expression" priority="2" id="{8C4B50F1-49DB-4072-A387-C0BC6C437859}">
            <xm:f>IF('\\data4\users6\FSI project\Documentation\[New FSI tempates.xlsx]5.1 DT'!#REF!&lt;&gt;"",IF(COUNTIF('\\data4\users6\FSI project\Documentation\[New FSI tempates.xlsx]5.1 DT'!#REF!,'\\data4\users6\FSI project\Documentation\[New FSI tempates.xlsx]5.1 DT'!#REF!)&gt;1,TRUE,FALSE),FALSE)</xm:f>
            <x14:dxf>
              <fill>
                <patternFill>
                  <bgColor rgb="FFFFC000"/>
                </patternFill>
              </fill>
            </x14:dxf>
          </x14:cfRule>
          <xm:sqref>G9:J9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FSD</vt:lpstr>
      <vt:lpstr>5.1 DT</vt:lpstr>
      <vt:lpstr>5.2. OFC_ MMF</vt:lpstr>
      <vt:lpstr>5.3 OFC_IC</vt:lpstr>
      <vt:lpstr>5.3.2 OFC_NLIC</vt:lpstr>
      <vt:lpstr>5.3.1 OFC_LIC</vt:lpstr>
      <vt:lpstr>5.4 OFC_PF</vt:lpstr>
      <vt:lpstr>5.5 OFC</vt:lpstr>
      <vt:lpstr>5.6 NFC</vt:lpstr>
      <vt:lpstr>5.7 HH</vt:lpstr>
      <vt:lpstr>5.8 Real Estate Prices</vt:lpstr>
      <vt:lpstr>6.0 CDM</vt:lpstr>
      <vt:lpstr>'5.1 DT'!_Toc523381328</vt:lpstr>
      <vt:lpstr>'5.1 DT'!_Toc523381329</vt:lpstr>
      <vt:lpstr>'5.1 DT'!_Toc523381330</vt:lpstr>
      <vt:lpstr>'5.1 DT'!_Toc523381331</vt:lpstr>
      <vt:lpstr>'5.1 DT'!_Toc523381332</vt:lpstr>
      <vt:lpstr>'5.1 DT'!_Toc523381333</vt:lpstr>
      <vt:lpstr>'5.1 DT'!Print_Area</vt:lpstr>
      <vt:lpstr>'5.3 OFC_IC'!Print_Area</vt:lpstr>
      <vt:lpstr>'5.5 OFC'!Print_Area</vt:lpstr>
      <vt:lpstr>'5.8 Real Estate Prices'!Print_Area</vt:lpstr>
      <vt:lpstr>'6.0 CDM'!Print_Area</vt:lpstr>
      <vt:lpstr>FSD!Print_Area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James Arthur</dc:creator>
  <cp:lastModifiedBy>Allahrakha, Meraj</cp:lastModifiedBy>
  <cp:lastPrinted>2019-12-19T18:38:57Z</cp:lastPrinted>
  <dcterms:created xsi:type="dcterms:W3CDTF">2019-06-05T16:24:55Z</dcterms:created>
  <dcterms:modified xsi:type="dcterms:W3CDTF">2020-11-20T20:45:45Z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